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6960" windowHeight="9600"/>
  </bookViews>
  <sheets>
    <sheet name="Develop Lineup" sheetId="1" r:id="rId1"/>
    <sheet name="Lineup Sheet" sheetId="3" r:id="rId2"/>
  </sheets>
  <definedNames>
    <definedName name="Positions">'Develop Lineup'!$L$4:$L$16</definedName>
    <definedName name="_xlnm.Print_Area" localSheetId="0">'Develop Lineup'!$A$1:$J$17</definedName>
    <definedName name="_xlnm.Print_Area" localSheetId="1">'Lineup Sheet'!$A$1:$AV$66</definedName>
  </definedNames>
  <calcPr calcId="145621"/>
</workbook>
</file>

<file path=xl/calcChain.xml><?xml version="1.0" encoding="utf-8"?>
<calcChain xmlns="http://schemas.openxmlformats.org/spreadsheetml/2006/main">
  <c r="W47" i="3" l="1"/>
  <c r="AP63" i="3"/>
  <c r="L65" i="3"/>
  <c r="AK35" i="3"/>
  <c r="P23" i="3"/>
  <c r="AN21" i="3"/>
  <c r="AN18" i="3"/>
  <c r="AN17" i="3"/>
  <c r="AN16" i="3"/>
  <c r="W32" i="3"/>
  <c r="D53" i="3" l="1"/>
  <c r="B53" i="3"/>
  <c r="B57" i="3"/>
  <c r="D57" i="3"/>
  <c r="B55" i="3"/>
  <c r="B51" i="3"/>
  <c r="B49" i="3"/>
  <c r="B47" i="3"/>
  <c r="B45" i="3"/>
  <c r="B43" i="3"/>
  <c r="B41" i="3"/>
  <c r="B39" i="3"/>
  <c r="B37" i="3"/>
  <c r="B35" i="3"/>
  <c r="B33" i="3"/>
  <c r="AJ65" i="3"/>
  <c r="AD65" i="3"/>
  <c r="X65" i="3"/>
  <c r="R65" i="3"/>
  <c r="F65" i="3"/>
  <c r="AP65" i="3"/>
  <c r="AJ63" i="3"/>
  <c r="AD63" i="3"/>
  <c r="X63" i="3"/>
  <c r="R63" i="3"/>
  <c r="L63" i="3"/>
  <c r="F63" i="3"/>
  <c r="AD61" i="3"/>
  <c r="AJ61" i="3"/>
  <c r="AP61" i="3"/>
  <c r="X61" i="3"/>
  <c r="R61" i="3"/>
  <c r="L61" i="3"/>
  <c r="F61" i="3"/>
  <c r="AP59" i="3"/>
  <c r="AJ59" i="3"/>
  <c r="AD59" i="3"/>
  <c r="X59" i="3"/>
  <c r="R59" i="3"/>
  <c r="L59" i="3"/>
  <c r="F59" i="3"/>
  <c r="W48" i="3"/>
  <c r="W46" i="3"/>
  <c r="W45" i="3"/>
  <c r="W44" i="3"/>
  <c r="W43" i="3"/>
  <c r="W49" i="3"/>
  <c r="W36" i="3"/>
  <c r="W35" i="3"/>
  <c r="W34" i="3"/>
  <c r="W33" i="3"/>
  <c r="W31" i="3"/>
  <c r="W30" i="3"/>
  <c r="I30" i="3"/>
  <c r="I36" i="3"/>
  <c r="I35" i="3"/>
  <c r="I34" i="3"/>
  <c r="I33" i="3"/>
  <c r="I32" i="3"/>
  <c r="I31" i="3"/>
  <c r="AK31" i="3"/>
  <c r="AK30" i="3"/>
  <c r="AK36" i="3"/>
  <c r="AK34" i="3"/>
  <c r="AK33" i="3"/>
  <c r="AK32" i="3"/>
  <c r="AD22" i="3"/>
  <c r="AD21" i="3"/>
  <c r="AD20" i="3"/>
  <c r="AD26" i="3"/>
  <c r="AD25" i="3"/>
  <c r="AD24" i="3"/>
  <c r="AD23" i="3"/>
  <c r="P22" i="3"/>
  <c r="P21" i="3"/>
  <c r="P20" i="3"/>
  <c r="P26" i="3"/>
  <c r="P25" i="3"/>
  <c r="P24" i="3"/>
  <c r="F20" i="3"/>
  <c r="F19" i="3"/>
  <c r="F18" i="3"/>
  <c r="F17" i="3"/>
  <c r="F16" i="3"/>
  <c r="F22" i="3"/>
  <c r="F21" i="3"/>
  <c r="AN20" i="3"/>
  <c r="AN19" i="3"/>
  <c r="AN22" i="3"/>
  <c r="W9" i="3"/>
  <c r="W15" i="3"/>
  <c r="W14" i="3"/>
  <c r="W13" i="3"/>
  <c r="W12" i="3"/>
  <c r="W11" i="3"/>
  <c r="W10" i="3"/>
  <c r="D41" i="3" l="1"/>
  <c r="D55" i="3"/>
  <c r="D51" i="3"/>
  <c r="D49" i="3"/>
  <c r="D47" i="3"/>
  <c r="D45" i="3"/>
  <c r="D43" i="3"/>
  <c r="D39" i="3"/>
  <c r="D37" i="3"/>
  <c r="D35" i="3"/>
  <c r="D33" i="3"/>
</calcChain>
</file>

<file path=xl/sharedStrings.xml><?xml version="1.0" encoding="utf-8"?>
<sst xmlns="http://schemas.openxmlformats.org/spreadsheetml/2006/main" count="140" uniqueCount="45">
  <si>
    <t>Left Field</t>
  </si>
  <si>
    <t>Center Field</t>
  </si>
  <si>
    <t>Right Field</t>
  </si>
  <si>
    <t>Short Stop</t>
  </si>
  <si>
    <t>2nd Base</t>
  </si>
  <si>
    <t>1st Base</t>
  </si>
  <si>
    <t>3rd Base</t>
  </si>
  <si>
    <t>Pitcher</t>
  </si>
  <si>
    <t>Catcher</t>
  </si>
  <si>
    <t>1st Inning</t>
  </si>
  <si>
    <t>2nd Inning</t>
  </si>
  <si>
    <t>3rd Inning</t>
  </si>
  <si>
    <t>4th Inning</t>
  </si>
  <si>
    <t>5th Inning</t>
  </si>
  <si>
    <t>6th Inning</t>
  </si>
  <si>
    <t>7th Inning</t>
  </si>
  <si>
    <t>Sitting Out</t>
  </si>
  <si>
    <t>Batting Order</t>
  </si>
  <si>
    <t>Sitting Out 1</t>
  </si>
  <si>
    <t>Sitting Out 2</t>
  </si>
  <si>
    <t>Sitting Out 3</t>
  </si>
  <si>
    <t>Name</t>
  </si>
  <si>
    <t>Game</t>
  </si>
  <si>
    <t>Date</t>
  </si>
  <si>
    <t>Availiable Postions</t>
  </si>
  <si>
    <t>Batting Order Numbers</t>
  </si>
  <si>
    <t>Do Not Change information below</t>
  </si>
  <si>
    <t>Age</t>
  </si>
  <si>
    <t>Chris M.</t>
  </si>
  <si>
    <t>David C.</t>
  </si>
  <si>
    <t>Julius J.</t>
  </si>
  <si>
    <t>Jake S.</t>
  </si>
  <si>
    <t>Connor K.</t>
  </si>
  <si>
    <t>Ty K.</t>
  </si>
  <si>
    <t>Josh C.</t>
  </si>
  <si>
    <t>Aerahan S.</t>
  </si>
  <si>
    <t>Leo H.</t>
  </si>
  <si>
    <t>Tyler K.</t>
  </si>
  <si>
    <t>Lucas C.</t>
  </si>
  <si>
    <t>Zach G.</t>
  </si>
  <si>
    <t>Tomas A.</t>
  </si>
  <si>
    <t>All Star</t>
  </si>
  <si>
    <t>Bronco 2015 Spring All Stars</t>
  </si>
  <si>
    <t>Put the players names into the Name column with their jersey numbers in parenthesis after their name.  Put your player's age in the age column. (The above is an example) 
Use pull down menus to fill in Batting Order and Innning Positions.  This will auto-populate the Lineup Sheet, which you can print to have your lineup nice and neat.
On the Lineup Sheet, change the name, year, and level of team as needed.  Also, change the name of the team on top of the Batting Order.</t>
  </si>
  <si>
    <r>
      <rPr>
        <b/>
        <sz val="20"/>
        <color theme="1"/>
        <rFont val="Calibri"/>
        <family val="2"/>
        <scheme val="minor"/>
      </rPr>
      <t>All Stars</t>
    </r>
    <r>
      <rPr>
        <sz val="11"/>
        <color theme="1"/>
        <rFont val="Calibri"/>
        <family val="2"/>
        <scheme val="minor"/>
      </rPr>
      <t xml:space="preserve">
Batting Order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</si>
</sst>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0" x14ac:knownFonts="1">
    <font>
      <sz val="11"/>
      <color theme="1"/>
      <name val="Calibri"/>
      <family val="2"/>
      <scheme val="minor"/>
    </font>
    <font>
      <sz val="14"/>
      <color theme="1"/>
      <name val="Calibri"/>
      <family val="2"/>
      <scheme val="minor"/>
    </font>
    <font>
      <sz val="11"/>
      <color theme="0"/>
      <name val="Calibri"/>
      <family val="2"/>
      <scheme val="minor"/>
    </font>
    <font>
      <sz val="11"/>
      <name val="Calibri"/>
      <family val="2"/>
      <scheme val="minor"/>
    </font>
    <font>
      <sz val="28"/>
      <color theme="1"/>
      <name val="Calibri"/>
      <family val="2"/>
      <scheme val="minor"/>
    </font>
    <font>
      <b/>
      <sz val="20"/>
      <color theme="1"/>
      <name val="Calibri"/>
      <family val="2"/>
      <scheme val="minor"/>
    </font>
    <font>
      <b/>
      <sz val="11"/>
      <color theme="0"/>
      <name val="Calibri"/>
      <family val="2"/>
      <scheme val="minor"/>
    </font>
    <font>
      <b/>
      <sz val="10"/>
      <color theme="0"/>
      <name val="Calibri"/>
      <family val="2"/>
      <scheme val="minor"/>
    </font>
    <font>
      <sz val="36"/>
      <color theme="1"/>
      <name val="Calibri"/>
      <family val="2"/>
      <scheme val="minor"/>
    </font>
    <font>
      <sz val="13"/>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0"/>
      </right>
      <top style="medium">
        <color indexed="64"/>
      </top>
      <bottom/>
      <diagonal/>
    </border>
    <border>
      <left style="medium">
        <color indexed="64"/>
      </left>
      <right style="medium">
        <color theme="0"/>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187">
    <xf numFmtId="0" fontId="0" fillId="0" borderId="0" xfId="0"/>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3" fillId="0" borderId="0" xfId="0" applyFont="1" applyFill="1"/>
    <xf numFmtId="0" fontId="3" fillId="0" borderId="0" xfId="0" applyFont="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9"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3" fillId="4" borderId="18" xfId="0" applyFont="1" applyFill="1" applyBorder="1" applyAlignment="1">
      <alignment horizontal="center"/>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Fill="1" applyAlignment="1">
      <alignment horizontal="center"/>
    </xf>
    <xf numFmtId="0" fontId="3" fillId="0" borderId="26" xfId="0" applyFont="1" applyBorder="1" applyAlignment="1" applyProtection="1">
      <alignment horizontal="left" vertical="center" wrapText="1"/>
      <protection locked="0"/>
    </xf>
    <xf numFmtId="0" fontId="3" fillId="0" borderId="39" xfId="0" applyFont="1" applyBorder="1" applyAlignment="1">
      <alignment horizontal="center" vertical="center" wrapText="1"/>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6"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0" fillId="0" borderId="0" xfId="0" applyFont="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horizontal="center" vertical="center" wrapText="1"/>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1" fillId="0" borderId="0" xfId="0" applyFont="1" applyBorder="1" applyAlignment="1" applyProtection="1">
      <alignment vertical="center"/>
      <protection locked="0"/>
    </xf>
    <xf numFmtId="164" fontId="1" fillId="0" borderId="0" xfId="0" applyNumberFormat="1" applyFont="1" applyBorder="1" applyAlignment="1" applyProtection="1">
      <alignment vertical="center"/>
      <protection locked="0"/>
    </xf>
    <xf numFmtId="0" fontId="0" fillId="0" borderId="0" xfId="0" applyFont="1" applyFill="1" applyAlignment="1">
      <alignment vertical="center"/>
    </xf>
    <xf numFmtId="0" fontId="3" fillId="4" borderId="45" xfId="0" applyFont="1" applyFill="1" applyBorder="1"/>
    <xf numFmtId="0" fontId="3" fillId="4" borderId="42" xfId="0" applyFont="1" applyFill="1" applyBorder="1"/>
    <xf numFmtId="0" fontId="3" fillId="4" borderId="44" xfId="0" applyFont="1" applyFill="1" applyBorder="1"/>
    <xf numFmtId="0" fontId="6" fillId="5" borderId="28" xfId="0" applyFont="1" applyFill="1" applyBorder="1" applyAlignment="1">
      <alignment horizontal="center" wrapText="1"/>
    </xf>
    <xf numFmtId="0" fontId="6" fillId="5" borderId="30" xfId="0" applyFont="1" applyFill="1" applyBorder="1" applyAlignment="1">
      <alignment horizont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9" fillId="6" borderId="11"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9" fillId="6" borderId="13"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9"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0" fillId="0" borderId="3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4" xfId="0" applyFont="1" applyBorder="1" applyAlignment="1">
      <alignment horizontal="center" vertical="center" shrinkToFit="1"/>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5" xfId="0" applyFont="1" applyFill="1" applyBorder="1" applyAlignment="1">
      <alignment horizontal="center" vertical="center"/>
    </xf>
    <xf numFmtId="0" fontId="0" fillId="0" borderId="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7" xfId="0" applyFont="1" applyBorder="1" applyAlignment="1">
      <alignment horizontal="center" vertical="center" shrinkToFit="1"/>
    </xf>
    <xf numFmtId="164" fontId="1" fillId="0" borderId="35" xfId="0" applyNumberFormat="1" applyFont="1" applyBorder="1" applyAlignment="1" applyProtection="1">
      <alignment horizontal="center" vertical="center"/>
      <protection locked="0"/>
    </xf>
    <xf numFmtId="164" fontId="1" fillId="0" borderId="38" xfId="0" applyNumberFormat="1" applyFont="1" applyBorder="1" applyAlignment="1" applyProtection="1">
      <alignment horizontal="center" vertical="center"/>
      <protection locked="0"/>
    </xf>
    <xf numFmtId="164" fontId="1" fillId="0" borderId="51" xfId="0" applyNumberFormat="1" applyFont="1" applyBorder="1" applyAlignment="1" applyProtection="1">
      <alignment horizontal="center" vertical="center"/>
      <protection locked="0"/>
    </xf>
    <xf numFmtId="164" fontId="1" fillId="0" borderId="36" xfId="0" applyNumberFormat="1" applyFont="1" applyBorder="1" applyAlignment="1" applyProtection="1">
      <alignment horizontal="center" vertical="center"/>
      <protection locked="0"/>
    </xf>
    <xf numFmtId="164" fontId="1" fillId="0" borderId="10" xfId="0" applyNumberFormat="1" applyFont="1" applyBorder="1" applyAlignment="1" applyProtection="1">
      <alignment horizontal="center" vertical="center"/>
      <protection locked="0"/>
    </xf>
    <xf numFmtId="164" fontId="1" fillId="0" borderId="15" xfId="0" applyNumberFormat="1"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0" fillId="0" borderId="2"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 xfId="0" applyFont="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6" fillId="3" borderId="2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0" fillId="2" borderId="2"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3" xfId="0" applyFont="1" applyBorder="1" applyAlignment="1">
      <alignment horizontal="center" vertical="center" shrinkToFit="1"/>
    </xf>
    <xf numFmtId="0" fontId="1" fillId="4" borderId="2"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0" xfId="0" applyFont="1" applyFill="1" applyBorder="1" applyAlignment="1">
      <alignment horizontal="center" vertical="center"/>
    </xf>
    <xf numFmtId="0" fontId="0" fillId="4" borderId="16" xfId="0"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5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4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6" xfId="0" applyFont="1" applyBorder="1" applyAlignment="1">
      <alignment horizontal="center" vertical="center" shrinkToFi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7" xfId="0" applyFont="1" applyFill="1" applyBorder="1" applyAlignment="1">
      <alignment horizontal="center" vertical="center"/>
    </xf>
    <xf numFmtId="0" fontId="0" fillId="0" borderId="18"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76200</xdr:colOff>
      <xdr:row>5</xdr:row>
      <xdr:rowOff>47625</xdr:rowOff>
    </xdr:from>
    <xdr:to>
      <xdr:col>47</xdr:col>
      <xdr:colOff>66675</xdr:colOff>
      <xdr:row>42</xdr:row>
      <xdr:rowOff>94433</xdr:rowOff>
    </xdr:to>
    <xdr:sp macro="" textlink="">
      <xdr:nvSpPr>
        <xdr:cNvPr id="69" name="Arc 68"/>
        <xdr:cNvSpPr/>
      </xdr:nvSpPr>
      <xdr:spPr>
        <a:xfrm>
          <a:off x="2809875" y="809625"/>
          <a:ext cx="4257675" cy="5685608"/>
        </a:xfrm>
        <a:prstGeom prst="arc">
          <a:avLst>
            <a:gd name="adj1" fmla="val 19159699"/>
            <a:gd name="adj2" fmla="val 2107431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104775</xdr:colOff>
      <xdr:row>21</xdr:row>
      <xdr:rowOff>104775</xdr:rowOff>
    </xdr:from>
    <xdr:to>
      <xdr:col>7</xdr:col>
      <xdr:colOff>0</xdr:colOff>
      <xdr:row>27</xdr:row>
      <xdr:rowOff>85725</xdr:rowOff>
    </xdr:to>
    <xdr:cxnSp macro="">
      <xdr:nvCxnSpPr>
        <xdr:cNvPr id="15" name="Straight Connector 14"/>
        <xdr:cNvCxnSpPr/>
      </xdr:nvCxnSpPr>
      <xdr:spPr>
        <a:xfrm>
          <a:off x="1009650" y="3305175"/>
          <a:ext cx="657225" cy="895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xdr:colOff>
      <xdr:row>35</xdr:row>
      <xdr:rowOff>123825</xdr:rowOff>
    </xdr:from>
    <xdr:to>
      <xdr:col>34</xdr:col>
      <xdr:colOff>123825</xdr:colOff>
      <xdr:row>43</xdr:row>
      <xdr:rowOff>114300</xdr:rowOff>
    </xdr:to>
    <xdr:cxnSp macro="">
      <xdr:nvCxnSpPr>
        <xdr:cNvPr id="75" name="Straight Connector 74"/>
        <xdr:cNvCxnSpPr/>
      </xdr:nvCxnSpPr>
      <xdr:spPr>
        <a:xfrm flipH="1">
          <a:off x="4467227" y="5457825"/>
          <a:ext cx="923923" cy="12096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76207</xdr:colOff>
      <xdr:row>21</xdr:row>
      <xdr:rowOff>85725</xdr:rowOff>
    </xdr:from>
    <xdr:to>
      <xdr:col>47</xdr:col>
      <xdr:colOff>47625</xdr:colOff>
      <xdr:row>28</xdr:row>
      <xdr:rowOff>47625</xdr:rowOff>
    </xdr:to>
    <xdr:cxnSp macro="">
      <xdr:nvCxnSpPr>
        <xdr:cNvPr id="78" name="Straight Connector 77"/>
        <xdr:cNvCxnSpPr/>
      </xdr:nvCxnSpPr>
      <xdr:spPr>
        <a:xfrm flipH="1">
          <a:off x="6276982" y="3286125"/>
          <a:ext cx="771518" cy="1028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123825</xdr:colOff>
      <xdr:row>17</xdr:row>
      <xdr:rowOff>0</xdr:rowOff>
    </xdr:from>
    <xdr:to>
      <xdr:col>24</xdr:col>
      <xdr:colOff>66675</xdr:colOff>
      <xdr:row>20</xdr:row>
      <xdr:rowOff>133350</xdr:rowOff>
    </xdr:to>
    <xdr:cxnSp macro="">
      <xdr:nvCxnSpPr>
        <xdr:cNvPr id="85" name="Straight Connector 84"/>
        <xdr:cNvCxnSpPr/>
      </xdr:nvCxnSpPr>
      <xdr:spPr>
        <a:xfrm flipV="1">
          <a:off x="3524250" y="2590800"/>
          <a:ext cx="476250" cy="590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36</xdr:row>
      <xdr:rowOff>0</xdr:rowOff>
    </xdr:from>
    <xdr:to>
      <xdr:col>21</xdr:col>
      <xdr:colOff>0</xdr:colOff>
      <xdr:row>43</xdr:row>
      <xdr:rowOff>114300</xdr:rowOff>
    </xdr:to>
    <xdr:cxnSp macro="">
      <xdr:nvCxnSpPr>
        <xdr:cNvPr id="89" name="Straight Connector 88"/>
        <xdr:cNvCxnSpPr/>
      </xdr:nvCxnSpPr>
      <xdr:spPr>
        <a:xfrm>
          <a:off x="2600325" y="5486400"/>
          <a:ext cx="933450" cy="11811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314326</xdr:colOff>
      <xdr:row>6</xdr:row>
      <xdr:rowOff>28576</xdr:rowOff>
    </xdr:from>
    <xdr:to>
      <xdr:col>47</xdr:col>
      <xdr:colOff>103585</xdr:colOff>
      <xdr:row>36</xdr:row>
      <xdr:rowOff>100386</xdr:rowOff>
    </xdr:to>
    <xdr:sp macro="" textlink="">
      <xdr:nvSpPr>
        <xdr:cNvPr id="26" name="Arc 25"/>
        <xdr:cNvSpPr/>
      </xdr:nvSpPr>
      <xdr:spPr>
        <a:xfrm flipH="1">
          <a:off x="847726" y="942976"/>
          <a:ext cx="6256734" cy="4643810"/>
        </a:xfrm>
        <a:prstGeom prst="arc">
          <a:avLst>
            <a:gd name="adj1" fmla="val 16347117"/>
            <a:gd name="adj2" fmla="val 2020534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95250</xdr:colOff>
      <xdr:row>6</xdr:row>
      <xdr:rowOff>95251</xdr:rowOff>
    </xdr:from>
    <xdr:to>
      <xdr:col>27</xdr:col>
      <xdr:colOff>38100</xdr:colOff>
      <xdr:row>37</xdr:row>
      <xdr:rowOff>151583</xdr:rowOff>
    </xdr:to>
    <xdr:sp macro="" textlink="">
      <xdr:nvSpPr>
        <xdr:cNvPr id="35" name="Arc 34"/>
        <xdr:cNvSpPr/>
      </xdr:nvSpPr>
      <xdr:spPr>
        <a:xfrm flipH="1">
          <a:off x="999318" y="1005776"/>
          <a:ext cx="3349248" cy="4760714"/>
        </a:xfrm>
        <a:prstGeom prst="arc">
          <a:avLst>
            <a:gd name="adj1" fmla="val 19021713"/>
            <a:gd name="adj2" fmla="val 2143677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14</xdr:col>
      <xdr:colOff>0</xdr:colOff>
      <xdr:row>26</xdr:row>
      <xdr:rowOff>0</xdr:rowOff>
    </xdr:from>
    <xdr:to>
      <xdr:col>16</xdr:col>
      <xdr:colOff>28575</xdr:colOff>
      <xdr:row>28</xdr:row>
      <xdr:rowOff>47625</xdr:rowOff>
    </xdr:to>
    <xdr:cxnSp macro="">
      <xdr:nvCxnSpPr>
        <xdr:cNvPr id="38" name="Straight Connector 37"/>
        <xdr:cNvCxnSpPr/>
      </xdr:nvCxnSpPr>
      <xdr:spPr>
        <a:xfrm flipV="1">
          <a:off x="2600325" y="3962400"/>
          <a:ext cx="295275"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76202</xdr:colOff>
      <xdr:row>17</xdr:row>
      <xdr:rowOff>2</xdr:rowOff>
    </xdr:from>
    <xdr:to>
      <xdr:col>28</xdr:col>
      <xdr:colOff>9525</xdr:colOff>
      <xdr:row>20</xdr:row>
      <xdr:rowOff>123825</xdr:rowOff>
    </xdr:to>
    <xdr:cxnSp macro="">
      <xdr:nvCxnSpPr>
        <xdr:cNvPr id="43" name="Straight Connector 42"/>
        <xdr:cNvCxnSpPr/>
      </xdr:nvCxnSpPr>
      <xdr:spPr>
        <a:xfrm flipH="1" flipV="1">
          <a:off x="4010027" y="2590802"/>
          <a:ext cx="466723" cy="5810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26</xdr:row>
      <xdr:rowOff>0</xdr:rowOff>
    </xdr:from>
    <xdr:to>
      <xdr:col>35</xdr:col>
      <xdr:colOff>28575</xdr:colOff>
      <xdr:row>28</xdr:row>
      <xdr:rowOff>104776</xdr:rowOff>
    </xdr:to>
    <xdr:cxnSp macro="">
      <xdr:nvCxnSpPr>
        <xdr:cNvPr id="44" name="Straight Connector 43"/>
        <xdr:cNvCxnSpPr/>
      </xdr:nvCxnSpPr>
      <xdr:spPr>
        <a:xfrm flipH="1" flipV="1">
          <a:off x="5095875" y="3962400"/>
          <a:ext cx="333375" cy="4095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57151</xdr:colOff>
      <xdr:row>6</xdr:row>
      <xdr:rowOff>1</xdr:rowOff>
    </xdr:from>
    <xdr:to>
      <xdr:col>47</xdr:col>
      <xdr:colOff>114300</xdr:colOff>
      <xdr:row>36</xdr:row>
      <xdr:rowOff>71811</xdr:rowOff>
    </xdr:to>
    <xdr:sp macro="" textlink="">
      <xdr:nvSpPr>
        <xdr:cNvPr id="55" name="Arc 54"/>
        <xdr:cNvSpPr/>
      </xdr:nvSpPr>
      <xdr:spPr>
        <a:xfrm>
          <a:off x="962026" y="914401"/>
          <a:ext cx="6153149" cy="4643810"/>
        </a:xfrm>
        <a:prstGeom prst="arc">
          <a:avLst>
            <a:gd name="adj1" fmla="val 16347117"/>
            <a:gd name="adj2" fmla="val 2020534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tabSelected="1" zoomScaleNormal="100" workbookViewId="0">
      <selection activeCell="M26" sqref="M26"/>
    </sheetView>
  </sheetViews>
  <sheetFormatPr defaultRowHeight="15" x14ac:dyDescent="0.25"/>
  <cols>
    <col min="1" max="1" width="7.42578125" style="5" customWidth="1"/>
    <col min="2" max="2" width="13.85546875" style="6" bestFit="1" customWidth="1"/>
    <col min="3" max="3" width="8" style="7" bestFit="1" customWidth="1"/>
    <col min="4" max="6" width="12.42578125" style="7" customWidth="1"/>
    <col min="7" max="7" width="12.42578125" style="8" customWidth="1"/>
    <col min="8" max="9" width="12.42578125" style="7" customWidth="1"/>
    <col min="10" max="10" width="12.42578125" style="8" customWidth="1"/>
    <col min="11" max="11" width="9.140625" style="4"/>
    <col min="12" max="12" width="11.85546875" style="4" bestFit="1" customWidth="1"/>
    <col min="13" max="13" width="12.85546875" style="20" bestFit="1" customWidth="1"/>
    <col min="14" max="14" width="11.85546875" style="4" customWidth="1"/>
    <col min="15" max="31" width="9.140625" style="4"/>
    <col min="32" max="16384" width="9.140625" style="5"/>
  </cols>
  <sheetData>
    <row r="1" spans="1:14" ht="30.75" thickBot="1" x14ac:dyDescent="0.3">
      <c r="A1" s="29" t="s">
        <v>17</v>
      </c>
      <c r="B1" s="19" t="s">
        <v>21</v>
      </c>
      <c r="C1" s="10" t="s">
        <v>27</v>
      </c>
      <c r="D1" s="18" t="s">
        <v>9</v>
      </c>
      <c r="E1" s="9" t="s">
        <v>10</v>
      </c>
      <c r="F1" s="9" t="s">
        <v>11</v>
      </c>
      <c r="G1" s="9" t="s">
        <v>12</v>
      </c>
      <c r="H1" s="9" t="s">
        <v>13</v>
      </c>
      <c r="I1" s="9" t="s">
        <v>14</v>
      </c>
      <c r="J1" s="10" t="s">
        <v>15</v>
      </c>
      <c r="L1" s="52" t="s">
        <v>26</v>
      </c>
      <c r="M1" s="53"/>
    </row>
    <row r="2" spans="1:14" ht="23.25" customHeight="1" x14ac:dyDescent="0.25">
      <c r="A2" s="30">
        <v>1</v>
      </c>
      <c r="B2" s="12" t="s">
        <v>28</v>
      </c>
      <c r="C2" s="24">
        <v>12</v>
      </c>
      <c r="D2" s="12" t="s">
        <v>7</v>
      </c>
      <c r="E2" s="13" t="s">
        <v>5</v>
      </c>
      <c r="F2" s="13" t="s">
        <v>2</v>
      </c>
      <c r="G2" s="13" t="s">
        <v>16</v>
      </c>
      <c r="H2" s="13" t="s">
        <v>6</v>
      </c>
      <c r="I2" s="13" t="s">
        <v>2</v>
      </c>
      <c r="J2" s="11" t="s">
        <v>6</v>
      </c>
      <c r="L2" s="54" t="s">
        <v>24</v>
      </c>
      <c r="M2" s="56" t="s">
        <v>25</v>
      </c>
    </row>
    <row r="3" spans="1:14" ht="23.25" customHeight="1" thickBot="1" x14ac:dyDescent="0.3">
      <c r="A3" s="31">
        <v>6</v>
      </c>
      <c r="B3" s="28" t="s">
        <v>29</v>
      </c>
      <c r="C3" s="25">
        <v>12</v>
      </c>
      <c r="D3" s="15" t="s">
        <v>1</v>
      </c>
      <c r="E3" s="16" t="s">
        <v>4</v>
      </c>
      <c r="F3" s="16" t="s">
        <v>1</v>
      </c>
      <c r="G3" s="16" t="s">
        <v>4</v>
      </c>
      <c r="H3" s="16" t="s">
        <v>16</v>
      </c>
      <c r="I3" s="16" t="s">
        <v>4</v>
      </c>
      <c r="J3" s="14" t="s">
        <v>1</v>
      </c>
      <c r="L3" s="55"/>
      <c r="M3" s="57"/>
    </row>
    <row r="4" spans="1:14" ht="23.25" customHeight="1" x14ac:dyDescent="0.25">
      <c r="A4" s="31">
        <v>9</v>
      </c>
      <c r="B4" s="15" t="s">
        <v>30</v>
      </c>
      <c r="C4" s="25">
        <v>12</v>
      </c>
      <c r="D4" s="15" t="s">
        <v>2</v>
      </c>
      <c r="E4" s="16" t="s">
        <v>16</v>
      </c>
      <c r="F4" s="16" t="s">
        <v>4</v>
      </c>
      <c r="G4" s="16" t="s">
        <v>1</v>
      </c>
      <c r="H4" s="16" t="s">
        <v>4</v>
      </c>
      <c r="I4" s="16" t="s">
        <v>1</v>
      </c>
      <c r="J4" s="14" t="s">
        <v>16</v>
      </c>
      <c r="L4" s="49" t="s">
        <v>7</v>
      </c>
      <c r="M4" s="21">
        <v>1</v>
      </c>
      <c r="N4" s="5"/>
    </row>
    <row r="5" spans="1:14" ht="23.25" customHeight="1" x14ac:dyDescent="0.25">
      <c r="A5" s="31">
        <v>2</v>
      </c>
      <c r="B5" s="15" t="s">
        <v>31</v>
      </c>
      <c r="C5" s="25">
        <v>12</v>
      </c>
      <c r="D5" s="15" t="s">
        <v>16</v>
      </c>
      <c r="E5" s="16" t="s">
        <v>7</v>
      </c>
      <c r="F5" s="16" t="s">
        <v>8</v>
      </c>
      <c r="G5" s="16" t="s">
        <v>8</v>
      </c>
      <c r="H5" s="16" t="s">
        <v>2</v>
      </c>
      <c r="I5" s="16" t="s">
        <v>3</v>
      </c>
      <c r="J5" s="14" t="s">
        <v>4</v>
      </c>
      <c r="L5" s="50" t="s">
        <v>8</v>
      </c>
      <c r="M5" s="22">
        <v>2</v>
      </c>
      <c r="N5" s="5"/>
    </row>
    <row r="6" spans="1:14" ht="23.25" customHeight="1" x14ac:dyDescent="0.25">
      <c r="A6" s="31">
        <v>5</v>
      </c>
      <c r="B6" s="15" t="s">
        <v>34</v>
      </c>
      <c r="C6" s="25">
        <v>12</v>
      </c>
      <c r="D6" s="15" t="s">
        <v>4</v>
      </c>
      <c r="E6" s="16" t="s">
        <v>18</v>
      </c>
      <c r="F6" s="16" t="s">
        <v>7</v>
      </c>
      <c r="G6" s="16" t="s">
        <v>5</v>
      </c>
      <c r="H6" s="16" t="s">
        <v>8</v>
      </c>
      <c r="I6" s="16" t="s">
        <v>8</v>
      </c>
      <c r="J6" s="14" t="s">
        <v>0</v>
      </c>
      <c r="L6" s="50" t="s">
        <v>5</v>
      </c>
      <c r="M6" s="22">
        <v>3</v>
      </c>
      <c r="N6" s="5"/>
    </row>
    <row r="7" spans="1:14" ht="23.25" customHeight="1" x14ac:dyDescent="0.25">
      <c r="A7" s="32">
        <v>8</v>
      </c>
      <c r="B7" s="15" t="s">
        <v>33</v>
      </c>
      <c r="C7" s="25">
        <v>12</v>
      </c>
      <c r="D7" s="34" t="s">
        <v>0</v>
      </c>
      <c r="E7" s="35" t="s">
        <v>6</v>
      </c>
      <c r="F7" s="35" t="s">
        <v>16</v>
      </c>
      <c r="G7" s="35" t="s">
        <v>7</v>
      </c>
      <c r="H7" s="35" t="s">
        <v>7</v>
      </c>
      <c r="I7" s="35" t="s">
        <v>0</v>
      </c>
      <c r="J7" s="36" t="s">
        <v>5</v>
      </c>
      <c r="L7" s="50" t="s">
        <v>4</v>
      </c>
      <c r="M7" s="22">
        <v>4</v>
      </c>
      <c r="N7" s="5"/>
    </row>
    <row r="8" spans="1:14" ht="23.25" customHeight="1" x14ac:dyDescent="0.25">
      <c r="A8" s="32">
        <v>11</v>
      </c>
      <c r="B8" s="15" t="s">
        <v>32</v>
      </c>
      <c r="C8" s="25">
        <v>12</v>
      </c>
      <c r="D8" s="34" t="s">
        <v>18</v>
      </c>
      <c r="E8" s="35" t="s">
        <v>0</v>
      </c>
      <c r="F8" s="35" t="s">
        <v>3</v>
      </c>
      <c r="G8" s="35" t="s">
        <v>2</v>
      </c>
      <c r="H8" s="35" t="s">
        <v>3</v>
      </c>
      <c r="I8" s="35" t="s">
        <v>16</v>
      </c>
      <c r="J8" s="36" t="s">
        <v>7</v>
      </c>
      <c r="L8" s="50" t="s">
        <v>6</v>
      </c>
      <c r="M8" s="22">
        <v>5</v>
      </c>
      <c r="N8" s="5"/>
    </row>
    <row r="9" spans="1:14" ht="23.25" customHeight="1" x14ac:dyDescent="0.25">
      <c r="A9" s="32">
        <v>3</v>
      </c>
      <c r="B9" s="15" t="s">
        <v>35</v>
      </c>
      <c r="C9" s="25">
        <v>12</v>
      </c>
      <c r="D9" s="34" t="s">
        <v>6</v>
      </c>
      <c r="E9" s="35" t="s">
        <v>8</v>
      </c>
      <c r="F9" s="35" t="s">
        <v>5</v>
      </c>
      <c r="G9" s="35" t="s">
        <v>18</v>
      </c>
      <c r="H9" s="35" t="s">
        <v>0</v>
      </c>
      <c r="I9" s="35" t="s">
        <v>5</v>
      </c>
      <c r="J9" s="36" t="s">
        <v>8</v>
      </c>
      <c r="L9" s="50" t="s">
        <v>3</v>
      </c>
      <c r="M9" s="22">
        <v>6</v>
      </c>
      <c r="N9" s="5"/>
    </row>
    <row r="10" spans="1:14" ht="23.25" customHeight="1" x14ac:dyDescent="0.25">
      <c r="A10" s="32"/>
      <c r="B10" s="15" t="s">
        <v>36</v>
      </c>
      <c r="C10" s="25">
        <v>12</v>
      </c>
      <c r="D10" s="34"/>
      <c r="E10" s="35"/>
      <c r="F10" s="35"/>
      <c r="G10" s="35"/>
      <c r="H10" s="35"/>
      <c r="I10" s="35"/>
      <c r="J10" s="36"/>
      <c r="L10" s="50" t="s">
        <v>0</v>
      </c>
      <c r="M10" s="22">
        <v>7</v>
      </c>
      <c r="N10" s="5"/>
    </row>
    <row r="11" spans="1:14" ht="23.25" customHeight="1" x14ac:dyDescent="0.25">
      <c r="A11" s="32"/>
      <c r="B11" s="15" t="s">
        <v>37</v>
      </c>
      <c r="C11" s="25">
        <v>12</v>
      </c>
      <c r="D11" s="34"/>
      <c r="E11" s="35"/>
      <c r="F11" s="35"/>
      <c r="G11" s="35"/>
      <c r="H11" s="35"/>
      <c r="I11" s="35"/>
      <c r="J11" s="36"/>
      <c r="L11" s="50" t="s">
        <v>1</v>
      </c>
      <c r="M11" s="22">
        <v>8</v>
      </c>
      <c r="N11" s="5"/>
    </row>
    <row r="12" spans="1:14" ht="23.25" customHeight="1" x14ac:dyDescent="0.25">
      <c r="A12" s="32">
        <v>4</v>
      </c>
      <c r="B12" s="15" t="s">
        <v>38</v>
      </c>
      <c r="C12" s="25">
        <v>12</v>
      </c>
      <c r="D12" s="34" t="s">
        <v>8</v>
      </c>
      <c r="E12" s="35" t="s">
        <v>3</v>
      </c>
      <c r="F12" s="35" t="s">
        <v>0</v>
      </c>
      <c r="G12" s="35" t="s">
        <v>3</v>
      </c>
      <c r="H12" s="35" t="s">
        <v>18</v>
      </c>
      <c r="I12" s="35" t="s">
        <v>7</v>
      </c>
      <c r="J12" s="36" t="s">
        <v>2</v>
      </c>
      <c r="L12" s="50" t="s">
        <v>2</v>
      </c>
      <c r="M12" s="22">
        <v>9</v>
      </c>
      <c r="N12" s="5"/>
    </row>
    <row r="13" spans="1:14" ht="23.25" customHeight="1" x14ac:dyDescent="0.25">
      <c r="A13" s="32">
        <v>7</v>
      </c>
      <c r="B13" s="15" t="s">
        <v>39</v>
      </c>
      <c r="C13" s="25">
        <v>12</v>
      </c>
      <c r="D13" s="34" t="s">
        <v>5</v>
      </c>
      <c r="E13" s="35" t="s">
        <v>2</v>
      </c>
      <c r="F13" s="35" t="s">
        <v>18</v>
      </c>
      <c r="G13" s="35" t="s">
        <v>6</v>
      </c>
      <c r="H13" s="35" t="s">
        <v>1</v>
      </c>
      <c r="I13" s="35" t="s">
        <v>6</v>
      </c>
      <c r="J13" s="36" t="s">
        <v>18</v>
      </c>
      <c r="L13" s="50" t="s">
        <v>16</v>
      </c>
      <c r="M13" s="22">
        <v>10</v>
      </c>
      <c r="N13" s="5"/>
    </row>
    <row r="14" spans="1:14" ht="23.25" customHeight="1" thickBot="1" x14ac:dyDescent="0.3">
      <c r="A14" s="33">
        <v>10</v>
      </c>
      <c r="B14" s="17" t="s">
        <v>40</v>
      </c>
      <c r="C14" s="26">
        <v>12</v>
      </c>
      <c r="D14" s="37" t="s">
        <v>3</v>
      </c>
      <c r="E14" s="38" t="s">
        <v>1</v>
      </c>
      <c r="F14" s="38" t="s">
        <v>6</v>
      </c>
      <c r="G14" s="38" t="s">
        <v>0</v>
      </c>
      <c r="H14" s="38" t="s">
        <v>5</v>
      </c>
      <c r="I14" s="38" t="s">
        <v>18</v>
      </c>
      <c r="J14" s="39" t="s">
        <v>3</v>
      </c>
      <c r="L14" s="50" t="s">
        <v>18</v>
      </c>
      <c r="M14" s="22">
        <v>11</v>
      </c>
      <c r="N14" s="5"/>
    </row>
    <row r="15" spans="1:14" ht="23.25" customHeight="1" x14ac:dyDescent="0.25">
      <c r="L15" s="50" t="s">
        <v>19</v>
      </c>
      <c r="M15" s="22">
        <v>12</v>
      </c>
      <c r="N15" s="5"/>
    </row>
    <row r="16" spans="1:14" ht="23.25" customHeight="1" thickBot="1" x14ac:dyDescent="0.3">
      <c r="L16" s="51" t="s">
        <v>20</v>
      </c>
      <c r="M16" s="23">
        <v>13</v>
      </c>
      <c r="N16" s="5"/>
    </row>
    <row r="17" spans="2:9" x14ac:dyDescent="0.25">
      <c r="C17" s="27"/>
      <c r="D17" s="4"/>
    </row>
    <row r="18" spans="2:9" ht="15.75" thickBot="1" x14ac:dyDescent="0.3">
      <c r="C18" s="27"/>
      <c r="D18" s="4"/>
    </row>
    <row r="19" spans="2:9" x14ac:dyDescent="0.25">
      <c r="B19" s="58" t="s">
        <v>43</v>
      </c>
      <c r="C19" s="59"/>
      <c r="D19" s="59"/>
      <c r="E19" s="59"/>
      <c r="F19" s="59"/>
      <c r="G19" s="59"/>
      <c r="H19" s="59"/>
      <c r="I19" s="60"/>
    </row>
    <row r="20" spans="2:9" x14ac:dyDescent="0.25">
      <c r="B20" s="61"/>
      <c r="C20" s="62"/>
      <c r="D20" s="62"/>
      <c r="E20" s="62"/>
      <c r="F20" s="62"/>
      <c r="G20" s="62"/>
      <c r="H20" s="62"/>
      <c r="I20" s="63"/>
    </row>
    <row r="21" spans="2:9" x14ac:dyDescent="0.25">
      <c r="B21" s="61"/>
      <c r="C21" s="62"/>
      <c r="D21" s="62"/>
      <c r="E21" s="62"/>
      <c r="F21" s="62"/>
      <c r="G21" s="62"/>
      <c r="H21" s="62"/>
      <c r="I21" s="63"/>
    </row>
    <row r="22" spans="2:9" x14ac:dyDescent="0.25">
      <c r="B22" s="61"/>
      <c r="C22" s="62"/>
      <c r="D22" s="62"/>
      <c r="E22" s="62"/>
      <c r="F22" s="62"/>
      <c r="G22" s="62"/>
      <c r="H22" s="62"/>
      <c r="I22" s="63"/>
    </row>
    <row r="23" spans="2:9" x14ac:dyDescent="0.25">
      <c r="B23" s="61"/>
      <c r="C23" s="62"/>
      <c r="D23" s="62"/>
      <c r="E23" s="62"/>
      <c r="F23" s="62"/>
      <c r="G23" s="62"/>
      <c r="H23" s="62"/>
      <c r="I23" s="63"/>
    </row>
    <row r="24" spans="2:9" x14ac:dyDescent="0.25">
      <c r="B24" s="61"/>
      <c r="C24" s="62"/>
      <c r="D24" s="62"/>
      <c r="E24" s="62"/>
      <c r="F24" s="62"/>
      <c r="G24" s="62"/>
      <c r="H24" s="62"/>
      <c r="I24" s="63"/>
    </row>
    <row r="25" spans="2:9" x14ac:dyDescent="0.25">
      <c r="B25" s="61"/>
      <c r="C25" s="62"/>
      <c r="D25" s="62"/>
      <c r="E25" s="62"/>
      <c r="F25" s="62"/>
      <c r="G25" s="62"/>
      <c r="H25" s="62"/>
      <c r="I25" s="63"/>
    </row>
    <row r="26" spans="2:9" x14ac:dyDescent="0.25">
      <c r="B26" s="61"/>
      <c r="C26" s="62"/>
      <c r="D26" s="62"/>
      <c r="E26" s="62"/>
      <c r="F26" s="62"/>
      <c r="G26" s="62"/>
      <c r="H26" s="62"/>
      <c r="I26" s="63"/>
    </row>
    <row r="27" spans="2:9" x14ac:dyDescent="0.25">
      <c r="B27" s="61"/>
      <c r="C27" s="62"/>
      <c r="D27" s="62"/>
      <c r="E27" s="62"/>
      <c r="F27" s="62"/>
      <c r="G27" s="62"/>
      <c r="H27" s="62"/>
      <c r="I27" s="63"/>
    </row>
    <row r="28" spans="2:9" ht="15.75" thickBot="1" x14ac:dyDescent="0.3">
      <c r="B28" s="64"/>
      <c r="C28" s="65"/>
      <c r="D28" s="65"/>
      <c r="E28" s="65"/>
      <c r="F28" s="65"/>
      <c r="G28" s="65"/>
      <c r="H28" s="65"/>
      <c r="I28" s="66"/>
    </row>
  </sheetData>
  <sheetProtection selectLockedCells="1"/>
  <sortState ref="C16:C27">
    <sortCondition ref="C16"/>
  </sortState>
  <mergeCells count="4">
    <mergeCell ref="L1:M1"/>
    <mergeCell ref="L2:L3"/>
    <mergeCell ref="M2:M3"/>
    <mergeCell ref="B19:I28"/>
  </mergeCells>
  <dataValidations count="2">
    <dataValidation type="list" allowBlank="1" showInputMessage="1" showErrorMessage="1" sqref="D2:J14">
      <formula1>Positions</formula1>
    </dataValidation>
    <dataValidation type="list" allowBlank="1" showInputMessage="1" showErrorMessage="1" sqref="A2:A14">
      <formula1>$M$4:$M$16</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7"/>
  <sheetViews>
    <sheetView zoomScaleNormal="100" zoomScaleSheetLayoutView="100" workbookViewId="0">
      <selection activeCell="G39" sqref="G39"/>
    </sheetView>
  </sheetViews>
  <sheetFormatPr defaultRowHeight="9" customHeight="1" x14ac:dyDescent="0.25"/>
  <cols>
    <col min="1" max="1" width="3.42578125" style="1" customWidth="1"/>
    <col min="2" max="3" width="5.5703125" style="1" customWidth="1"/>
    <col min="4" max="4" width="5.42578125" style="1" customWidth="1"/>
    <col min="5" max="57" width="2" style="1" customWidth="1"/>
    <col min="58" max="16384" width="9.140625" style="1"/>
  </cols>
  <sheetData>
    <row r="1" spans="2:48" ht="12" customHeight="1" x14ac:dyDescent="0.25">
      <c r="F1" s="124" t="s">
        <v>42</v>
      </c>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6"/>
    </row>
    <row r="2" spans="2:48" ht="12" customHeight="1" x14ac:dyDescent="0.25">
      <c r="F2" s="127"/>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9"/>
    </row>
    <row r="3" spans="2:48" ht="12" customHeight="1" thickBot="1" x14ac:dyDescent="0.3">
      <c r="F3" s="130"/>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2"/>
    </row>
    <row r="4" spans="2:48" ht="12" customHeight="1" thickBot="1" x14ac:dyDescent="0.3"/>
    <row r="5" spans="2:48" ht="12" customHeight="1" x14ac:dyDescent="0.25">
      <c r="B5" s="156" t="s">
        <v>22</v>
      </c>
      <c r="C5" s="157"/>
      <c r="D5" s="118" t="s">
        <v>41</v>
      </c>
      <c r="E5" s="119"/>
      <c r="F5" s="119"/>
      <c r="G5" s="120"/>
      <c r="H5" s="46"/>
      <c r="I5" s="46"/>
    </row>
    <row r="6" spans="2:48" ht="12" customHeight="1" thickBot="1" x14ac:dyDescent="0.3">
      <c r="B6" s="158"/>
      <c r="C6" s="159"/>
      <c r="D6" s="121"/>
      <c r="E6" s="122"/>
      <c r="F6" s="122"/>
      <c r="G6" s="123"/>
      <c r="H6" s="46"/>
      <c r="I6" s="46"/>
    </row>
    <row r="7" spans="2:48" ht="12" customHeight="1" x14ac:dyDescent="0.25">
      <c r="B7" s="158" t="s">
        <v>23</v>
      </c>
      <c r="C7" s="159"/>
      <c r="D7" s="112">
        <v>42183</v>
      </c>
      <c r="E7" s="113"/>
      <c r="F7" s="113"/>
      <c r="G7" s="114"/>
      <c r="H7" s="47"/>
      <c r="I7" s="47"/>
      <c r="V7" s="174" t="s">
        <v>1</v>
      </c>
      <c r="W7" s="175"/>
      <c r="X7" s="175"/>
      <c r="Y7" s="175"/>
      <c r="Z7" s="175"/>
      <c r="AA7" s="175"/>
      <c r="AB7" s="176"/>
    </row>
    <row r="8" spans="2:48" ht="12" customHeight="1" thickBot="1" x14ac:dyDescent="0.3">
      <c r="B8" s="160"/>
      <c r="C8" s="161"/>
      <c r="D8" s="115"/>
      <c r="E8" s="116"/>
      <c r="F8" s="116"/>
      <c r="G8" s="117"/>
      <c r="H8" s="47"/>
      <c r="I8" s="47"/>
      <c r="V8" s="177"/>
      <c r="W8" s="178"/>
      <c r="X8" s="178"/>
      <c r="Y8" s="178"/>
      <c r="Z8" s="178"/>
      <c r="AA8" s="178"/>
      <c r="AB8" s="179"/>
    </row>
    <row r="9" spans="2:48" ht="12" customHeight="1" x14ac:dyDescent="0.25">
      <c r="V9" s="45">
        <v>1</v>
      </c>
      <c r="W9" s="171" t="str">
        <f>IF('Develop Lineup'!$D$2="Center Field",'Develop Lineup'!$B$2,(IF('Develop Lineup'!$D$3="Center Field",'Develop Lineup'!$B$3,(IF('Develop Lineup'!$D$4="Center Field",'Develop Lineup'!$B$4,(IF('Develop Lineup'!$D$5="Center Field",'Develop Lineup'!$B$5,(IF('Develop Lineup'!$D$6="Center Field",'Develop Lineup'!$B$6,(IF('Develop Lineup'!$D$7="Center Field",'Develop Lineup'!$B$7,(IF('Develop Lineup'!$D$8="Center Field",'Develop Lineup'!$B$8,(IF('Develop Lineup'!$D$9="Center Field",'Develop Lineup'!$B$9,(IF('Develop Lineup'!$D$10="Center Field",'Develop Lineup'!$B$10,(IF('Develop Lineup'!$D$12="Center Field",'Develop Lineup'!$B$12,(IF('Develop Lineup'!$D$13="Center Field",'Develop Lineup'!$B$13,(IF('Develop Lineup'!$D$14="Center Field",'Develop Lineup'!$B$14,(IF('Develop Lineup'!$D$15="Center Field",'Develop Lineup'!$B$15,"-")))))))))))))))))))))))))</f>
        <v>David C.</v>
      </c>
      <c r="X9" s="172"/>
      <c r="Y9" s="172"/>
      <c r="Z9" s="172"/>
      <c r="AA9" s="172"/>
      <c r="AB9" s="173"/>
    </row>
    <row r="10" spans="2:48" ht="12" customHeight="1" x14ac:dyDescent="0.25">
      <c r="V10" s="43">
        <v>2</v>
      </c>
      <c r="W10" s="153" t="str">
        <f>IF('Develop Lineup'!$E$2="Center Field",'Develop Lineup'!$B$2,(IF('Develop Lineup'!$E$3="Center Field",'Develop Lineup'!$B$3,(IF('Develop Lineup'!$E$4="Center Field",'Develop Lineup'!$B$4,(IF('Develop Lineup'!$E$5="Center Field",'Develop Lineup'!$B$5,(IF('Develop Lineup'!$E$6="Center Field",'Develop Lineup'!$B$6,(IF('Develop Lineup'!$E$7="Center Field",'Develop Lineup'!$B$7,(IF('Develop Lineup'!$E$8="Center Field",'Develop Lineup'!$B$8,(IF('Develop Lineup'!$E$9="Center Field",'Develop Lineup'!$B$9,(IF('Develop Lineup'!$E$10="Center Field",'Develop Lineup'!$B$10,(IF('Develop Lineup'!$E$12="Center Field",'Develop Lineup'!$B$12,(IF('Develop Lineup'!$E$13="Center Field",'Develop Lineup'!$B$13,(IF('Develop Lineup'!$E$14="Center Field",'Develop Lineup'!$B$14,(IF('Develop Lineup'!$E$15="Center Field",'Develop Lineup'!$B$15,"-")))))))))))))))))))))))))</f>
        <v>Tomas A.</v>
      </c>
      <c r="X10" s="154"/>
      <c r="Y10" s="154"/>
      <c r="Z10" s="154"/>
      <c r="AA10" s="154"/>
      <c r="AB10" s="155"/>
    </row>
    <row r="11" spans="2:48" ht="12" customHeight="1" x14ac:dyDescent="0.25">
      <c r="V11" s="43">
        <v>3</v>
      </c>
      <c r="W11" s="153" t="str">
        <f>IF('Develop Lineup'!$F$2="Center Field",'Develop Lineup'!$B$2,(IF('Develop Lineup'!$F$3="Center Field",'Develop Lineup'!$B$3,(IF('Develop Lineup'!$F$4="Center Field",'Develop Lineup'!$B$4,(IF('Develop Lineup'!$F$5="Center Field",'Develop Lineup'!$B$5,(IF('Develop Lineup'!$F$6="Center Field",'Develop Lineup'!$B$6,(IF('Develop Lineup'!$F$7="Center Field",'Develop Lineup'!$B$7,(IF('Develop Lineup'!$F$8="Center Field",'Develop Lineup'!$B$8,(IF('Develop Lineup'!$F$9="Center Field",'Develop Lineup'!$B$9,(IF('Develop Lineup'!$F$10="Center Field",'Develop Lineup'!$B$10,(IF('Develop Lineup'!$F$12="Center Field",'Develop Lineup'!$B$12,(IF('Develop Lineup'!$F$13="Center Field",'Develop Lineup'!$B$13,(IF('Develop Lineup'!$F$14="Center Field",'Develop Lineup'!$B$14,(IF('Develop Lineup'!$F$15="Center Field",'Develop Lineup'!$B$15,"-")))))))))))))))))))))))))</f>
        <v>David C.</v>
      </c>
      <c r="X11" s="154"/>
      <c r="Y11" s="154"/>
      <c r="Z11" s="154"/>
      <c r="AA11" s="154"/>
      <c r="AB11" s="155"/>
    </row>
    <row r="12" spans="2:48" ht="12" customHeight="1" x14ac:dyDescent="0.25">
      <c r="V12" s="43">
        <v>4</v>
      </c>
      <c r="W12" s="153" t="str">
        <f>IF('Develop Lineup'!$G$2="Center Field",'Develop Lineup'!$B$2,(IF('Develop Lineup'!$G$3="Center Field",'Develop Lineup'!$B$3,(IF('Develop Lineup'!$G$4="Center Field",'Develop Lineup'!$B$4,(IF('Develop Lineup'!$G$5="Center Field",'Develop Lineup'!$B$5,(IF('Develop Lineup'!$G$6="Center Field",'Develop Lineup'!$B$6,(IF('Develop Lineup'!$G$7="Center Field",'Develop Lineup'!$B$7,(IF('Develop Lineup'!$G$8="Center Field",'Develop Lineup'!$B$8,(IF('Develop Lineup'!$G$9="Center Field",'Develop Lineup'!$B$9,(IF('Develop Lineup'!$G$10="Center Field",'Develop Lineup'!$B$10,(IF('Develop Lineup'!$G$12="Center Field",'Develop Lineup'!$B$12,(IF('Develop Lineup'!$G$13="Center Field",'Develop Lineup'!$B$13,(IF('Develop Lineup'!$G$14="Center Field",'Develop Lineup'!$B$14,(IF('Develop Lineup'!$G$15="Center Field",'Develop Lineup'!$B$15,"-")))))))))))))))))))))))))</f>
        <v>Julius J.</v>
      </c>
      <c r="X12" s="154"/>
      <c r="Y12" s="154"/>
      <c r="Z12" s="154"/>
      <c r="AA12" s="154"/>
      <c r="AB12" s="155"/>
    </row>
    <row r="13" spans="2:48" ht="12" customHeight="1" thickBot="1" x14ac:dyDescent="0.3">
      <c r="V13" s="43">
        <v>5</v>
      </c>
      <c r="W13" s="153" t="str">
        <f>IF('Develop Lineup'!$H$2="Center Field",'Develop Lineup'!$B$2,(IF('Develop Lineup'!$H$3="Center Field",'Develop Lineup'!$B$3,(IF('Develop Lineup'!$H$4="Center Field",'Develop Lineup'!$B$4,(IF('Develop Lineup'!$H$5="Center Field",'Develop Lineup'!$B$5,(IF('Develop Lineup'!$H$6="Center Field",'Develop Lineup'!$B$6,(IF('Develop Lineup'!$H$7="Center Field",'Develop Lineup'!$B$7,(IF('Develop Lineup'!$H$8="Center Field",'Develop Lineup'!$B$8,(IF('Develop Lineup'!$H$9="Center Field",'Develop Lineup'!$B$9,(IF('Develop Lineup'!$H$10="Center Field",'Develop Lineup'!$B$10,(IF('Develop Lineup'!$H$12="Center Field",'Develop Lineup'!$B$12,(IF('Develop Lineup'!$H$13="Center Field",'Develop Lineup'!$B$13,(IF('Develop Lineup'!$H$14="Center Field",'Develop Lineup'!$B$14,(IF('Develop Lineup'!$H$15="Center Field",'Develop Lineup'!$B$15,"-")))))))))))))))))))))))))</f>
        <v>Zach G.</v>
      </c>
      <c r="X13" s="154"/>
      <c r="Y13" s="154"/>
      <c r="Z13" s="154"/>
      <c r="AA13" s="154"/>
      <c r="AB13" s="155"/>
    </row>
    <row r="14" spans="2:48" ht="12" customHeight="1" x14ac:dyDescent="0.25">
      <c r="E14" s="133" t="s">
        <v>0</v>
      </c>
      <c r="F14" s="134"/>
      <c r="G14" s="134"/>
      <c r="H14" s="134"/>
      <c r="I14" s="134"/>
      <c r="J14" s="134"/>
      <c r="K14" s="135"/>
      <c r="V14" s="43">
        <v>6</v>
      </c>
      <c r="W14" s="153" t="str">
        <f>IF('Develop Lineup'!$I$2="Center Field",'Develop Lineup'!$B$2,(IF('Develop Lineup'!$I$3="Center Field",'Develop Lineup'!$B$3,(IF('Develop Lineup'!$I$4="Center Field",'Develop Lineup'!$B$4,(IF('Develop Lineup'!$I$5="Center Field",'Develop Lineup'!$B$5,(IF('Develop Lineup'!$I$6="Center Field",'Develop Lineup'!$B$6,(IF('Develop Lineup'!$I$7="Center Field",'Develop Lineup'!$B$7,(IF('Develop Lineup'!$I$8="Center Field",'Develop Lineup'!$B$8,(IF('Develop Lineup'!$I$9="Center Field",'Develop Lineup'!$B$9,(IF('Develop Lineup'!$I$10="Center Field",'Develop Lineup'!$B$10,(IF('Develop Lineup'!$I$12="Center Field",'Develop Lineup'!$B$12,(IF('Develop Lineup'!$I$13="Center Field",'Develop Lineup'!$B$13,(IF('Develop Lineup'!$I$14="Center Field",'Develop Lineup'!$B$14,(IF('Develop Lineup'!$I$15="Center Field",'Develop Lineup'!$B$15,"-")))))))))))))))))))))))))</f>
        <v>Julius J.</v>
      </c>
      <c r="X14" s="154"/>
      <c r="Y14" s="154"/>
      <c r="Z14" s="154"/>
      <c r="AA14" s="154"/>
      <c r="AB14" s="155"/>
      <c r="AM14" s="133" t="s">
        <v>2</v>
      </c>
      <c r="AN14" s="134"/>
      <c r="AO14" s="134"/>
      <c r="AP14" s="134"/>
      <c r="AQ14" s="134"/>
      <c r="AR14" s="134"/>
      <c r="AS14" s="135"/>
    </row>
    <row r="15" spans="2:48" ht="12" customHeight="1" thickBot="1" x14ac:dyDescent="0.3">
      <c r="E15" s="136"/>
      <c r="F15" s="148"/>
      <c r="G15" s="148"/>
      <c r="H15" s="148"/>
      <c r="I15" s="148"/>
      <c r="J15" s="148"/>
      <c r="K15" s="149"/>
      <c r="V15" s="44">
        <v>7</v>
      </c>
      <c r="W15" s="109" t="str">
        <f>IF('Develop Lineup'!$J$2="Center Field",'Develop Lineup'!$B$2,(IF('Develop Lineup'!$J$3="Center Field",'Develop Lineup'!$B$3,(IF('Develop Lineup'!$J$4="Center Field",'Develop Lineup'!$B$4,(IF('Develop Lineup'!$J$5="Center Field",'Develop Lineup'!$B$5,(IF('Develop Lineup'!$J$6="Center Field",'Develop Lineup'!$B$6,(IF('Develop Lineup'!$J$7="Center Field",'Develop Lineup'!$B$7,(IF('Develop Lineup'!$J$8="Center Field",'Develop Lineup'!$B$8,(IF('Develop Lineup'!$J$9="Center Field",'Develop Lineup'!$B$9,(IF('Develop Lineup'!$J$10="Center Field",'Develop Lineup'!$B$10,(IF('Develop Lineup'!$J$12="Center Field",'Develop Lineup'!$B$12,(IF('Develop Lineup'!$J$13="Center Field",'Develop Lineup'!$B$13,(IF('Develop Lineup'!$J$14="Center Field",'Develop Lineup'!$B$14,(IF('Develop Lineup'!$J$15="Center Field",'Develop Lineup'!$B$15,"-")))))))))))))))))))))))))</f>
        <v>David C.</v>
      </c>
      <c r="X15" s="110"/>
      <c r="Y15" s="110"/>
      <c r="Z15" s="110"/>
      <c r="AA15" s="110"/>
      <c r="AB15" s="111"/>
      <c r="AM15" s="136"/>
      <c r="AN15" s="148"/>
      <c r="AO15" s="148"/>
      <c r="AP15" s="148"/>
      <c r="AQ15" s="148"/>
      <c r="AR15" s="148"/>
      <c r="AS15" s="149"/>
    </row>
    <row r="16" spans="2:48" ht="12" customHeight="1" x14ac:dyDescent="0.25">
      <c r="E16" s="45">
        <v>1</v>
      </c>
      <c r="F16" s="139" t="str">
        <f>IF('Develop Lineup'!$D$2="Left Field",'Develop Lineup'!$B$2,(IF('Develop Lineup'!$D$3="Left Field",'Develop Lineup'!$B$3,(IF('Develop Lineup'!$D$4="Left Field",'Develop Lineup'!$B$4,(IF('Develop Lineup'!$D$5="Left Field",'Develop Lineup'!$B$5,(IF('Develop Lineup'!$D$6="Left Field",'Develop Lineup'!$B$6,(IF('Develop Lineup'!$D$7="Left Field",'Develop Lineup'!$B$7,(IF('Develop Lineup'!$D$8="Left Field",'Develop Lineup'!$B$8,(IF('Develop Lineup'!$D$9="Left Field",'Develop Lineup'!$B$9,(IF('Develop Lineup'!$D$10="Left Field",'Develop Lineup'!$B$10,(IF('Develop Lineup'!$D$12="Left Field",'Develop Lineup'!$B$12,(IF('Develop Lineup'!$D$13="Left Field",'Develop Lineup'!$B$13,(IF('Develop Lineup'!$D$14="Left Field",'Develop Lineup'!$B$14,(IF('Develop Lineup'!$D$15="Left Field",'Develop Lineup'!$B$15,"-")))))))))))))))))))))))))</f>
        <v>Ty K.</v>
      </c>
      <c r="G16" s="140"/>
      <c r="H16" s="140"/>
      <c r="I16" s="140"/>
      <c r="J16" s="140"/>
      <c r="K16" s="141"/>
      <c r="AM16" s="45">
        <v>1</v>
      </c>
      <c r="AN16" s="150" t="str">
        <f>IF('Develop Lineup'!$D$2="Right Field",'Develop Lineup'!$B$2,(IF('Develop Lineup'!$D$3="Right Field",'Develop Lineup'!$B$3,(IF('Develop Lineup'!$D$4="Right Field",'Develop Lineup'!$B$4,(IF('Develop Lineup'!$D$5="Right Field",'Develop Lineup'!$B$5,(IF('Develop Lineup'!$D$6="Right Field",'Develop Lineup'!$B$6,(IF('Develop Lineup'!$D$7="Right Field",'Develop Lineup'!$B$7,(IF('Develop Lineup'!$D$8="Right Field",'Develop Lineup'!$B$8,(IF('Develop Lineup'!$D$9="Right Field",'Develop Lineup'!$B$9,(IF('Develop Lineup'!$D$10="Right Field",'Develop Lineup'!$B$10,(IF('Develop Lineup'!$D$11="Right Field",'Develop Lineup'!$B$11,(IF('Develop Lineup'!$D$12="Right Field",'Develop Lineup'!$B$12,(IF('Develop Lineup'!$D$13="Right Field",'Develop Lineup'!$B$13,(IF('Develop Lineup'!$D$14="Right Field",'Develop Lineup'!$B$14,(IF('Develop Lineup'!$D$15="Right Field",'Develop Lineup'!$B$15,"-")))))))))))))))))))))))))))</f>
        <v>Julius J.</v>
      </c>
      <c r="AO16" s="151"/>
      <c r="AP16" s="151"/>
      <c r="AQ16" s="151"/>
      <c r="AR16" s="151"/>
      <c r="AS16" s="152"/>
    </row>
    <row r="17" spans="1:45" ht="12" customHeight="1" thickBot="1" x14ac:dyDescent="0.3">
      <c r="E17" s="43">
        <v>2</v>
      </c>
      <c r="F17" s="106" t="str">
        <f>IF('Develop Lineup'!$E$2="Left Field",'Develop Lineup'!$B$2,(IF('Develop Lineup'!$E$3="Left Field",'Develop Lineup'!$B$3,(IF('Develop Lineup'!$E$4="Left Field",'Develop Lineup'!$B$4,(IF('Develop Lineup'!$E$5="Left Field",'Develop Lineup'!$B$5,(IF('Develop Lineup'!$E$6="Left Field",'Develop Lineup'!$B$6,(IF('Develop Lineup'!$E$7="Left Field",'Develop Lineup'!$B$7,(IF('Develop Lineup'!$E$8="Left Field",'Develop Lineup'!$B$8,(IF('Develop Lineup'!$E$9="Left Field",'Develop Lineup'!$B$9,(IF('Develop Lineup'!$E$10="Left Field",'Develop Lineup'!$B$10,(IF('Develop Lineup'!$E$12="Left Field",'Develop Lineup'!$B$12,(IF('Develop Lineup'!$E$13="Left Field",'Develop Lineup'!$B$13,(IF('Develop Lineup'!$E$14="Left Field",'Develop Lineup'!$B$14,(IF('Develop Lineup'!$E$15="Left Field",'Develop Lineup'!$B$15,"-")))))))))))))))))))))))))</f>
        <v>Connor K.</v>
      </c>
      <c r="G17" s="107"/>
      <c r="H17" s="107"/>
      <c r="I17" s="107"/>
      <c r="J17" s="107"/>
      <c r="K17" s="108"/>
      <c r="AM17" s="43">
        <v>2</v>
      </c>
      <c r="AN17" s="142" t="str">
        <f>IF('Develop Lineup'!$E$2="Right Field",'Develop Lineup'!$B$2,(IF('Develop Lineup'!$E$3="Right Field",'Develop Lineup'!$B$3,(IF('Develop Lineup'!$E$4="Right Field",'Develop Lineup'!$B$4,(IF('Develop Lineup'!$E$5="Right Field",'Develop Lineup'!$B$5,(IF('Develop Lineup'!$E$6="Right Field",'Develop Lineup'!$B$6,(IF('Develop Lineup'!$E$7="Right Field",'Develop Lineup'!$B$7,(IF('Develop Lineup'!$E$8="Right Field",'Develop Lineup'!$B$8,(IF('Develop Lineup'!$E$9="Right Field",'Develop Lineup'!$B$9,(IF('Develop Lineup'!$E$10="Right Field",'Develop Lineup'!$B$10,(IF('Develop Lineup'!$E$11="Right Field",'Develop Lineup'!$B$11,(IF('Develop Lineup'!$E$12="Right Field",'Develop Lineup'!$B$12,(IF('Develop Lineup'!$E$13="Right Field",'Develop Lineup'!$B$13,(IF('Develop Lineup'!$E$14="Right Field",'Develop Lineup'!$B$14,(IF('Develop Lineup'!$E$15="Right Field",'Develop Lineup'!$B$15,"-")))))))))))))))))))))))))))</f>
        <v>Zach G.</v>
      </c>
      <c r="AO17" s="143"/>
      <c r="AP17" s="143"/>
      <c r="AQ17" s="143"/>
      <c r="AR17" s="143"/>
      <c r="AS17" s="144"/>
    </row>
    <row r="18" spans="1:45" ht="12" customHeight="1" x14ac:dyDescent="0.25">
      <c r="E18" s="43">
        <v>3</v>
      </c>
      <c r="F18" s="106" t="str">
        <f>IF('Develop Lineup'!$F$2="Left Field",'Develop Lineup'!$B$2,(IF('Develop Lineup'!$F$3="Left Field",'Develop Lineup'!$B$3,(IF('Develop Lineup'!$F$4="Left Field",'Develop Lineup'!$B$4,(IF('Develop Lineup'!$F$5="Left Field",'Develop Lineup'!$B$5,(IF('Develop Lineup'!$F$6="Left Field",'Develop Lineup'!$B$6,(IF('Develop Lineup'!$F$7="Left Field",'Develop Lineup'!$B$7,(IF('Develop Lineup'!$F$8="Left Field",'Develop Lineup'!$B$8,(IF('Develop Lineup'!$F$9="Left Field",'Develop Lineup'!$B$9,(IF('Develop Lineup'!$F$10="Left Field",'Develop Lineup'!$B$10,(IF('Develop Lineup'!$F$12="Left Field",'Develop Lineup'!$B$12,(IF('Develop Lineup'!$F$13="Left Field",'Develop Lineup'!$B$13,(IF('Develop Lineup'!$F$14="Left Field",'Develop Lineup'!$B$14,(IF('Develop Lineup'!$F$15="Left Field",'Develop Lineup'!$B$15,"-")))))))))))))))))))))))))</f>
        <v>Lucas C.</v>
      </c>
      <c r="G18" s="107"/>
      <c r="H18" s="107"/>
      <c r="I18" s="107"/>
      <c r="J18" s="107"/>
      <c r="K18" s="108"/>
      <c r="O18" s="133" t="s">
        <v>3</v>
      </c>
      <c r="P18" s="134"/>
      <c r="Q18" s="134"/>
      <c r="R18" s="134"/>
      <c r="S18" s="134"/>
      <c r="T18" s="134"/>
      <c r="U18" s="135"/>
      <c r="AC18" s="133" t="s">
        <v>4</v>
      </c>
      <c r="AD18" s="134"/>
      <c r="AE18" s="134"/>
      <c r="AF18" s="134"/>
      <c r="AG18" s="134"/>
      <c r="AH18" s="134"/>
      <c r="AI18" s="135"/>
      <c r="AM18" s="43">
        <v>3</v>
      </c>
      <c r="AN18" s="142" t="str">
        <f>IF('Develop Lineup'!$F$2="Right Field",'Develop Lineup'!$B$2,(IF('Develop Lineup'!$F$3="Right Field",'Develop Lineup'!$B$3,(IF('Develop Lineup'!$F$4="Right Field",'Develop Lineup'!$B$4,(IF('Develop Lineup'!$F$5="Right Field",'Develop Lineup'!$B$5,(IF('Develop Lineup'!$F$6="Right Field",'Develop Lineup'!$B$6,(IF('Develop Lineup'!$F$7="Right Field",'Develop Lineup'!$B$7,(IF('Develop Lineup'!$F$8="Right Field",'Develop Lineup'!$B$8,(IF('Develop Lineup'!$F$9="Right Field",'Develop Lineup'!$B$9,(IF('Develop Lineup'!$F$10="Right Field",'Develop Lineup'!$B$10,(IF('Develop Lineup'!$F$11="Right Field",'Develop Lineup'!$B$11,(IF('Develop Lineup'!$F$12="Right Field",'Develop Lineup'!$B$12,(IF('Develop Lineup'!$F$13="Right Field",'Develop Lineup'!$B$13,(IF('Develop Lineup'!$F$14="Right Field",'Develop Lineup'!$B$14,(IF('Develop Lineup'!$F$15="Right Field",'Develop Lineup'!$B$15,"-")))))))))))))))))))))))))))</f>
        <v>Chris M.</v>
      </c>
      <c r="AO18" s="143"/>
      <c r="AP18" s="143"/>
      <c r="AQ18" s="143"/>
      <c r="AR18" s="143"/>
      <c r="AS18" s="144"/>
    </row>
    <row r="19" spans="1:45" ht="12" customHeight="1" thickBot="1" x14ac:dyDescent="0.3">
      <c r="E19" s="43">
        <v>4</v>
      </c>
      <c r="F19" s="106" t="str">
        <f>IF('Develop Lineup'!$G$2="Left Field",'Develop Lineup'!$B$2,(IF('Develop Lineup'!$G$3="Left Field",'Develop Lineup'!$B$3,(IF('Develop Lineup'!$G$4="Left Field",'Develop Lineup'!$B$4,(IF('Develop Lineup'!$G$5="Left Field",'Develop Lineup'!$B$5,(IF('Develop Lineup'!$G$6="Left Field",'Develop Lineup'!$B$6,(IF('Develop Lineup'!$G$7="Left Field",'Develop Lineup'!$B$7,(IF('Develop Lineup'!$G$8="Left Field",'Develop Lineup'!$B$8,(IF('Develop Lineup'!$G$9="Left Field",'Develop Lineup'!$B$9,(IF('Develop Lineup'!$G$10="Left Field",'Develop Lineup'!$B$10,(IF('Develop Lineup'!$G$12="Left Field",'Develop Lineup'!$B$12,(IF('Develop Lineup'!$G$13="Left Field",'Develop Lineup'!$B$13,(IF('Develop Lineup'!$G$14="Left Field",'Develop Lineup'!$B$14,(IF('Develop Lineup'!$G$15="Left Field",'Develop Lineup'!$B$15,"-")))))))))))))))))))))))))</f>
        <v>Tomas A.</v>
      </c>
      <c r="G19" s="107"/>
      <c r="H19" s="107"/>
      <c r="I19" s="107"/>
      <c r="J19" s="107"/>
      <c r="K19" s="108"/>
      <c r="O19" s="136"/>
      <c r="P19" s="148"/>
      <c r="Q19" s="148"/>
      <c r="R19" s="148"/>
      <c r="S19" s="148"/>
      <c r="T19" s="148"/>
      <c r="U19" s="149"/>
      <c r="AC19" s="136"/>
      <c r="AD19" s="148"/>
      <c r="AE19" s="148"/>
      <c r="AF19" s="148"/>
      <c r="AG19" s="148"/>
      <c r="AH19" s="148"/>
      <c r="AI19" s="149"/>
      <c r="AM19" s="43">
        <v>4</v>
      </c>
      <c r="AN19" s="142" t="str">
        <f>IF('Develop Lineup'!$G$2="Right Field",'Develop Lineup'!$B$2,(IF('Develop Lineup'!$G$3="Right Field",'Develop Lineup'!$B$3,(IF('Develop Lineup'!$G$4="Right Field",'Develop Lineup'!$B$4,(IF('Develop Lineup'!$G$5="Right Field",'Develop Lineup'!$B$5,(IF('Develop Lineup'!$G$6="Right Field",'Develop Lineup'!$B$6,(IF('Develop Lineup'!$G$7="Right Field",'Develop Lineup'!$B$7,(IF('Develop Lineup'!$G$8="Right Field",'Develop Lineup'!$B$8,(IF('Develop Lineup'!$G$9="Right Field",'Develop Lineup'!$B$9,(IF('Develop Lineup'!$G$10="Right Field",'Develop Lineup'!$B$10,(IF('Develop Lineup'!$G$12="Right Field",'Develop Lineup'!$B$12,(IF('Develop Lineup'!$G$13="Right Field",'Develop Lineup'!$B$13,(IF('Develop Lineup'!$G$14="Right Field",'Develop Lineup'!$B$14,(IF('Develop Lineup'!$G$15="Right Field",'Develop Lineup'!$B$15,"-")))))))))))))))))))))))))</f>
        <v>Connor K.</v>
      </c>
      <c r="AO19" s="143"/>
      <c r="AP19" s="143"/>
      <c r="AQ19" s="143"/>
      <c r="AR19" s="143"/>
      <c r="AS19" s="144"/>
    </row>
    <row r="20" spans="1:45" ht="12" customHeight="1" x14ac:dyDescent="0.25">
      <c r="E20" s="43">
        <v>5</v>
      </c>
      <c r="F20" s="106" t="str">
        <f>IF('Develop Lineup'!$H$2="Left Field",'Develop Lineup'!$B$2,(IF('Develop Lineup'!$H$3="Left Field",'Develop Lineup'!$B$3,(IF('Develop Lineup'!$H$4="Left Field",'Develop Lineup'!$B$4,(IF('Develop Lineup'!$H$5="Left Field",'Develop Lineup'!$B$5,(IF('Develop Lineup'!$H$6="Left Field",'Develop Lineup'!$B$6,(IF('Develop Lineup'!$H$7="Left Field",'Develop Lineup'!$B$7,(IF('Develop Lineup'!$H$8="Left Field",'Develop Lineup'!$B$8,(IF('Develop Lineup'!$H$9="Left Field",'Develop Lineup'!$B$9,(IF('Develop Lineup'!$H$10="Left Field",'Develop Lineup'!$B$10,(IF('Develop Lineup'!$H$12="Left Field",'Develop Lineup'!$B$12,(IF('Develop Lineup'!$H$13="Left Field",'Develop Lineup'!$B$13,(IF('Develop Lineup'!$H$14="Left Field",'Develop Lineup'!$B$14,(IF('Develop Lineup'!$H$15="Left Field",'Develop Lineup'!$B$15,"-")))))))))))))))))))))))))</f>
        <v>Aerahan S.</v>
      </c>
      <c r="G20" s="107"/>
      <c r="H20" s="107"/>
      <c r="I20" s="107"/>
      <c r="J20" s="107"/>
      <c r="K20" s="108"/>
      <c r="O20" s="45">
        <v>1</v>
      </c>
      <c r="P20" s="139" t="str">
        <f>IF('Develop Lineup'!$D$2="Short Stop",'Develop Lineup'!$B$2,(IF('Develop Lineup'!$D$3="Short Stop",'Develop Lineup'!$B$3,(IF('Develop Lineup'!$D$4="Short Stop",'Develop Lineup'!$B$4,(IF('Develop Lineup'!$D$5="Short Stop",'Develop Lineup'!$B$5,(IF('Develop Lineup'!$D$6="Short Stop",'Develop Lineup'!$B$6,(IF('Develop Lineup'!$D$7="Short Stop",'Develop Lineup'!$B$7,(IF('Develop Lineup'!$D$8="Short Stop",'Develop Lineup'!$B$8,(IF('Develop Lineup'!$D$9="Short Stop",'Develop Lineup'!$B$9,(IF('Develop Lineup'!$D$10="Short Stop",'Develop Lineup'!$B$10,(IF('Develop Lineup'!$D$12="Short Stop",'Develop Lineup'!$B$12,(IF('Develop Lineup'!$D$13="Short Stop",'Develop Lineup'!$B$13,(IF('Develop Lineup'!$D$14="Short Stop",'Develop Lineup'!$B$14,(IF('Develop Lineup'!$D$15="Short Stop",'Develop Lineup'!$B$15,"-")))))))))))))))))))))))))</f>
        <v>Tomas A.</v>
      </c>
      <c r="Q20" s="140"/>
      <c r="R20" s="140"/>
      <c r="S20" s="140"/>
      <c r="T20" s="140"/>
      <c r="U20" s="141"/>
      <c r="AC20" s="45">
        <v>1</v>
      </c>
      <c r="AD20" s="139" t="str">
        <f>IF('Develop Lineup'!$D$2="2nd Base",'Develop Lineup'!$B$2,(IF('Develop Lineup'!$D$3="2nd Base",'Develop Lineup'!$B$3,(IF('Develop Lineup'!$D$4="2nd Base",'Develop Lineup'!$B$4,(IF('Develop Lineup'!$D$5="2nd Base",'Develop Lineup'!$B$5,(IF('Develop Lineup'!$D$6="2nd Base",'Develop Lineup'!$B$6,(IF('Develop Lineup'!$D$7="2nd Base",'Develop Lineup'!$B$7,(IF('Develop Lineup'!$D$8="2nd Base",'Develop Lineup'!$B$8,(IF('Develop Lineup'!$D$9="2nd Base",'Develop Lineup'!$B$9,(IF('Develop Lineup'!$D$10="2nd Base",'Develop Lineup'!$B$10,(IF('Develop Lineup'!$D$12="2nd Base",'Develop Lineup'!$B$12,(IF('Develop Lineup'!$D$13="2nd Base",'Develop Lineup'!$B$13,(IF('Develop Lineup'!$D$14="2nd Base",'Develop Lineup'!$B$14,(IF('Develop Lineup'!$D$15="2nd Base",'Develop Lineup'!$B$15,"-")))))))))))))))))))))))))</f>
        <v>Josh C.</v>
      </c>
      <c r="AE20" s="140"/>
      <c r="AF20" s="140"/>
      <c r="AG20" s="140"/>
      <c r="AH20" s="140"/>
      <c r="AI20" s="141"/>
      <c r="AM20" s="43">
        <v>5</v>
      </c>
      <c r="AN20" s="142" t="str">
        <f>IF('Develop Lineup'!$H$2="Right Field",'Develop Lineup'!$B$2,(IF('Develop Lineup'!$H$3="Right Field",'Develop Lineup'!$B$3,(IF('Develop Lineup'!$H$4="Right Field",'Develop Lineup'!$B$4,(IF('Develop Lineup'!$H$5="Right Field",'Develop Lineup'!$B$5,(IF('Develop Lineup'!$H$6="Right Field",'Develop Lineup'!$B$6,(IF('Develop Lineup'!$H$7="Right Field",'Develop Lineup'!$B$7,(IF('Develop Lineup'!$H$8="Right Field",'Develop Lineup'!$B$8,(IF('Develop Lineup'!$H$9="Right Field",'Develop Lineup'!$B$9,(IF('Develop Lineup'!$H$10="Right Field",'Develop Lineup'!$B$10,(IF('Develop Lineup'!$H$12="Right Field",'Develop Lineup'!$B$12,(IF('Develop Lineup'!$H$13="Right Field",'Develop Lineup'!$B$13,(IF('Develop Lineup'!$H$14="Right Field",'Develop Lineup'!$B$14,(IF('Develop Lineup'!$H$15="Right Field",'Develop Lineup'!$B$15,"-")))))))))))))))))))))))))</f>
        <v>Jake S.</v>
      </c>
      <c r="AO20" s="143"/>
      <c r="AP20" s="143"/>
      <c r="AQ20" s="143"/>
      <c r="AR20" s="143"/>
      <c r="AS20" s="144"/>
    </row>
    <row r="21" spans="1:45" ht="12" customHeight="1" x14ac:dyDescent="0.25">
      <c r="E21" s="43">
        <v>6</v>
      </c>
      <c r="F21" s="106" t="str">
        <f>IF('Develop Lineup'!$I$2="Left Field",'Develop Lineup'!$B$2,(IF('Develop Lineup'!$I$3="Left Field",'Develop Lineup'!$B$3,(IF('Develop Lineup'!$I$4="Left Field",'Develop Lineup'!$B$4,(IF('Develop Lineup'!$I$5="Left Field",'Develop Lineup'!$B$5,(IF('Develop Lineup'!$I$6="Left Field",'Develop Lineup'!$B$6,(IF('Develop Lineup'!$I$7="Left Field",'Develop Lineup'!$B$7,(IF('Develop Lineup'!$I$8="Left Field",'Develop Lineup'!$B$8,(IF('Develop Lineup'!$I$9="Left Field",'Develop Lineup'!$B$9,(IF('Develop Lineup'!$I$10="Left Field",'Develop Lineup'!$B$10,(IF('Develop Lineup'!$I$12="Left Field",'Develop Lineup'!$B$12,(IF('Develop Lineup'!$I$13="Left Field",'Develop Lineup'!$B$13,(IF('Develop Lineup'!$I$14="Left Field",'Develop Lineup'!$B$14,(IF('Develop Lineup'!$I$15="Left Field",'Develop Lineup'!$B$15,"-")))))))))))))))))))))))))</f>
        <v>Ty K.</v>
      </c>
      <c r="G21" s="107"/>
      <c r="H21" s="107"/>
      <c r="I21" s="107"/>
      <c r="J21" s="107"/>
      <c r="K21" s="108"/>
      <c r="O21" s="43">
        <v>2</v>
      </c>
      <c r="P21" s="106" t="str">
        <f>IF('Develop Lineup'!$E$2="Short Stop",'Develop Lineup'!$B$2,(IF('Develop Lineup'!$E$3="Short Stop",'Develop Lineup'!$B$3,(IF('Develop Lineup'!$E$4="Short Stop",'Develop Lineup'!$B$4,(IF('Develop Lineup'!$E$5="Short Stop",'Develop Lineup'!$B$5,(IF('Develop Lineup'!$E$6="Short Stop",'Develop Lineup'!$B$6,(IF('Develop Lineup'!$E$7="Short Stop",'Develop Lineup'!$B$7,(IF('Develop Lineup'!$E$8="Short Stop",'Develop Lineup'!$B$8,(IF('Develop Lineup'!$E$9="Short Stop",'Develop Lineup'!$B$9,(IF('Develop Lineup'!$E$10="Short Stop",'Develop Lineup'!$B$10,(IF('Develop Lineup'!$E$12="Short Stop",'Develop Lineup'!$B$12,(IF('Develop Lineup'!$E$13="Short Stop",'Develop Lineup'!$B$13,(IF('Develop Lineup'!$E$14="Short Stop",'Develop Lineup'!$B$14,(IF('Develop Lineup'!$E$15="Short Stop",'Develop Lineup'!$B$15,"-")))))))))))))))))))))))))</f>
        <v>Lucas C.</v>
      </c>
      <c r="Q21" s="107"/>
      <c r="R21" s="107"/>
      <c r="S21" s="107"/>
      <c r="T21" s="107"/>
      <c r="U21" s="108"/>
      <c r="AC21" s="43">
        <v>2</v>
      </c>
      <c r="AD21" s="106" t="str">
        <f>IF('Develop Lineup'!$E$2="2nd Base",'Develop Lineup'!$B$2,(IF('Develop Lineup'!$E$3="2nd Base",'Develop Lineup'!$B$3,(IF('Develop Lineup'!$E$4="2nd Base",'Develop Lineup'!$B$4,(IF('Develop Lineup'!$E$5="2nd Base",'Develop Lineup'!$B$5,(IF('Develop Lineup'!$E$6="2nd Base",'Develop Lineup'!$B$6,(IF('Develop Lineup'!$E$7="2nd Base",'Develop Lineup'!$B$7,(IF('Develop Lineup'!$E$8="2nd Base",'Develop Lineup'!$B$8,(IF('Develop Lineup'!$E$9="2nd Base",'Develop Lineup'!$B$9,(IF('Develop Lineup'!$E$10="2nd Base",'Develop Lineup'!$B$10,(IF('Develop Lineup'!$E$12="2nd Base",'Develop Lineup'!$B$12,(IF('Develop Lineup'!$E$13="2nd Base",'Develop Lineup'!$B$13,(IF('Develop Lineup'!$E$14="2nd Base",'Develop Lineup'!$B$14,(IF('Develop Lineup'!$E$15="2nd Base",'Develop Lineup'!$B$15,"-")))))))))))))))))))))))))</f>
        <v>David C.</v>
      </c>
      <c r="AE21" s="107"/>
      <c r="AF21" s="107"/>
      <c r="AG21" s="107"/>
      <c r="AH21" s="107"/>
      <c r="AI21" s="108"/>
      <c r="AM21" s="43">
        <v>6</v>
      </c>
      <c r="AN21" s="142" t="str">
        <f>IF('Develop Lineup'!$I$2="Right Field",'Develop Lineup'!$B$2,(IF('Develop Lineup'!$I$3="Right Field",'Develop Lineup'!$B$3,(IF('Develop Lineup'!$I$4="Right Field",'Develop Lineup'!$B$4,(IF('Develop Lineup'!$I$5="Right Field",'Develop Lineup'!$B$5,(IF('Develop Lineup'!$I$6="Right Field",'Develop Lineup'!$B$6,(IF('Develop Lineup'!$I$7="Right Field",'Develop Lineup'!$B$7,(IF('Develop Lineup'!$I$8="Right Field",'Develop Lineup'!$B$8,(IF('Develop Lineup'!$I$9="Right Field",'Develop Lineup'!$B$9,(IF('Develop Lineup'!$I$10="Right Field",'Develop Lineup'!$B$10,(IF('Develop Lineup'!$I$11="Right Field",'Develop Lineup'!$B$11,(IF('Develop Lineup'!$I$12="Right Field",'Develop Lineup'!$B$12,(IF('Develop Lineup'!$I$13="Right Field",'Develop Lineup'!$B$13,(IF('Develop Lineup'!$I$14="Right Field",'Develop Lineup'!$B$14,(IF('Develop Lineup'!$I$15="Right Field",'Develop Lineup'!$B$15,"-")))))))))))))))))))))))))))</f>
        <v>Chris M.</v>
      </c>
      <c r="AO21" s="143"/>
      <c r="AP21" s="143"/>
      <c r="AQ21" s="143"/>
      <c r="AR21" s="143"/>
      <c r="AS21" s="144"/>
    </row>
    <row r="22" spans="1:45" ht="12" customHeight="1" thickBot="1" x14ac:dyDescent="0.3">
      <c r="E22" s="44">
        <v>7</v>
      </c>
      <c r="F22" s="109" t="str">
        <f>IF('Develop Lineup'!$J$2="Left Field",'Develop Lineup'!$B$2,(IF('Develop Lineup'!$J$3="Left Field",'Develop Lineup'!$B$3,(IF('Develop Lineup'!$J$4="Left Field",'Develop Lineup'!$B$4,(IF('Develop Lineup'!$J$5="Left Field",'Develop Lineup'!$B$5,(IF('Develop Lineup'!$J$6="Left Field",'Develop Lineup'!$B$6,(IF('Develop Lineup'!$J$7="Left Field",'Develop Lineup'!$B$7,(IF('Develop Lineup'!$J$8="Left Field",'Develop Lineup'!$B$8,(IF('Develop Lineup'!$J$9="Left Field",'Develop Lineup'!$B$9,(IF('Develop Lineup'!$J$10="Left Field",'Develop Lineup'!$B$10,(IF('Develop Lineup'!$J$12="Left Field",'Develop Lineup'!$B$12,(IF('Develop Lineup'!$J$13="Left Field",'Develop Lineup'!$B$13,(IF('Develop Lineup'!$J$14="Left Field",'Develop Lineup'!$B$14,(IF('Develop Lineup'!$J$15="Left Field",'Develop Lineup'!$B$15,"-")))))))))))))))))))))))))</f>
        <v>Josh C.</v>
      </c>
      <c r="G22" s="110"/>
      <c r="H22" s="110"/>
      <c r="I22" s="110"/>
      <c r="J22" s="110"/>
      <c r="K22" s="111"/>
      <c r="O22" s="43">
        <v>3</v>
      </c>
      <c r="P22" s="106" t="str">
        <f>IF('Develop Lineup'!$F$2="Short Stop",'Develop Lineup'!$B$2,(IF('Develop Lineup'!$F$3="Short Stop",'Develop Lineup'!$B$3,(IF('Develop Lineup'!$F$4="Short Stop",'Develop Lineup'!$B$4,(IF('Develop Lineup'!$F$5="Short Stop",'Develop Lineup'!$B$5,(IF('Develop Lineup'!$F$6="Short Stop",'Develop Lineup'!$B$6,(IF('Develop Lineup'!$F$7="Short Stop",'Develop Lineup'!$B$7,(IF('Develop Lineup'!$F$8="Short Stop",'Develop Lineup'!$B$8,(IF('Develop Lineup'!$F$9="Short Stop",'Develop Lineup'!$B$9,(IF('Develop Lineup'!$F$10="Short Stop",'Develop Lineup'!$B$10,(IF('Develop Lineup'!$F$12="Short Stop",'Develop Lineup'!$B$12,(IF('Develop Lineup'!$F$13="Short Stop",'Develop Lineup'!$B$13,(IF('Develop Lineup'!$F$14="Short Stop",'Develop Lineup'!$B$14,(IF('Develop Lineup'!$F$15="Short Stop",'Develop Lineup'!$B$15,"-")))))))))))))))))))))))))</f>
        <v>Connor K.</v>
      </c>
      <c r="Q22" s="107"/>
      <c r="R22" s="107"/>
      <c r="S22" s="107"/>
      <c r="T22" s="107"/>
      <c r="U22" s="108"/>
      <c r="AC22" s="43">
        <v>3</v>
      </c>
      <c r="AD22" s="106" t="str">
        <f>IF('Develop Lineup'!$F$2="2nd Base",'Develop Lineup'!$B$2,(IF('Develop Lineup'!$F$3="2nd Base",'Develop Lineup'!$B$3,(IF('Develop Lineup'!$F$4="2nd Base",'Develop Lineup'!$B$4,(IF('Develop Lineup'!$F$5="2nd Base",'Develop Lineup'!$B$5,(IF('Develop Lineup'!$F$6="2nd Base",'Develop Lineup'!$B$6,(IF('Develop Lineup'!$F$7="2nd Base",'Develop Lineup'!$B$7,(IF('Develop Lineup'!$F$8="2nd Base",'Develop Lineup'!$B$8,(IF('Develop Lineup'!$F$9="2nd Base",'Develop Lineup'!$B$9,(IF('Develop Lineup'!$F$10="2nd Base",'Develop Lineup'!$B$10,(IF('Develop Lineup'!$F$12="2nd Base",'Develop Lineup'!$B$12,(IF('Develop Lineup'!$F$13="2nd Base",'Develop Lineup'!$B$13,(IF('Develop Lineup'!$F$14="2nd Base",'Develop Lineup'!$B$14,(IF('Develop Lineup'!$F$15="2nd Base",'Develop Lineup'!$B$15,"-")))))))))))))))))))))))))</f>
        <v>Julius J.</v>
      </c>
      <c r="AE22" s="107"/>
      <c r="AF22" s="107"/>
      <c r="AG22" s="107"/>
      <c r="AH22" s="107"/>
      <c r="AI22" s="108"/>
      <c r="AM22" s="44">
        <v>7</v>
      </c>
      <c r="AN22" s="145" t="str">
        <f>IF('Develop Lineup'!$J$2="Right Field",'Develop Lineup'!$B$2,(IF('Develop Lineup'!$J$3="Right Field",'Develop Lineup'!$B$3,(IF('Develop Lineup'!$J$4="Right Field",'Develop Lineup'!$B$4,(IF('Develop Lineup'!$J$5="Right Field",'Develop Lineup'!$B$5,(IF('Develop Lineup'!$J$6="Right Field",'Develop Lineup'!$B$6,(IF('Develop Lineup'!$J$7="Right Field",'Develop Lineup'!$B$7,(IF('Develop Lineup'!$J$8="Right Field",'Develop Lineup'!$B$8,(IF('Develop Lineup'!$J$9="Right Field",'Develop Lineup'!$B$9,(IF('Develop Lineup'!$J$10="Right Field",'Develop Lineup'!$B$10,(IF('Develop Lineup'!$J$12="Right Field",'Develop Lineup'!$B$12,(IF('Develop Lineup'!$J$13="Right Field",'Develop Lineup'!$B$13,(IF('Develop Lineup'!$J$14="Right Field",'Develop Lineup'!$B$14,(IF('Develop Lineup'!$J$15="Right Field",'Develop Lineup'!$B$15,"-")))))))))))))))))))))))))</f>
        <v>Lucas C.</v>
      </c>
      <c r="AO22" s="146"/>
      <c r="AP22" s="146"/>
      <c r="AQ22" s="146"/>
      <c r="AR22" s="146"/>
      <c r="AS22" s="147"/>
    </row>
    <row r="23" spans="1:45" ht="12" customHeight="1" x14ac:dyDescent="0.25">
      <c r="O23" s="43">
        <v>4</v>
      </c>
      <c r="P23" s="106" t="str">
        <f>IF('Develop Lineup'!$G$2="Short Stop",'Develop Lineup'!$B$2,(IF('Develop Lineup'!$G$3="Short Stop",'Develop Lineup'!$B$3,(IF('Develop Lineup'!$G$4="Short Stop",'Develop Lineup'!$B$4,(IF('Develop Lineup'!$G$5="Short Stop",'Develop Lineup'!$B$5,(IF('Develop Lineup'!$G$6="Short Stop",'Develop Lineup'!$B$6,(IF('Develop Lineup'!$G$7="Short Stop",'Develop Lineup'!$B$7,(IF('Develop Lineup'!$G$8="Short Stop",'Develop Lineup'!$B$8,(IF('Develop Lineup'!$G$9="Short Stop",'Develop Lineup'!$B$9,(IF('Develop Lineup'!$G$10="Short Stop",'Develop Lineup'!$B$10,(IF('Develop Lineup'!$G$11="Short Stop",'Develop Lineup'!$B$11,(IF('Develop Lineup'!$G$12="Short Stop",'Develop Lineup'!$B$12,(IF('Develop Lineup'!$G$13="Short Stop",'Develop Lineup'!$B$13,(IF('Develop Lineup'!$G$14="Short Stop",'Develop Lineup'!$B$14,(IF('Develop Lineup'!$G$15="Short Stop",'Develop Lineup'!$B$15,"-")))))))))))))))))))))))))))</f>
        <v>Lucas C.</v>
      </c>
      <c r="Q23" s="107"/>
      <c r="R23" s="107"/>
      <c r="S23" s="107"/>
      <c r="T23" s="107"/>
      <c r="U23" s="108"/>
      <c r="AC23" s="43">
        <v>4</v>
      </c>
      <c r="AD23" s="106" t="str">
        <f>IF('Develop Lineup'!$G$2="2nd Base",'Develop Lineup'!$B$2,(IF('Develop Lineup'!$G$3="2nd Base",'Develop Lineup'!$B$3,(IF('Develop Lineup'!$G$4="2nd Base",'Develop Lineup'!$B$4,(IF('Develop Lineup'!$G$5="2nd Base",'Develop Lineup'!$B$5,(IF('Develop Lineup'!$G$6="2nd Base",'Develop Lineup'!$B$6,(IF('Develop Lineup'!$G$7="2nd Base",'Develop Lineup'!$B$7,(IF('Develop Lineup'!$G$8="2nd Base",'Develop Lineup'!$B$8,(IF('Develop Lineup'!$G$9="2nd Base",'Develop Lineup'!$B$9,(IF('Develop Lineup'!$G$10="2nd Base",'Develop Lineup'!$B$10,(IF('Develop Lineup'!$G$12="2nd Base",'Develop Lineup'!$B$12,(IF('Develop Lineup'!$G$13="2nd Base",'Develop Lineup'!$B$13,(IF('Develop Lineup'!$G$14="2nd Base",'Develop Lineup'!$B$14,(IF('Develop Lineup'!$G$15="2nd Base",'Develop Lineup'!$B$15,"-")))))))))))))))))))))))))</f>
        <v>David C.</v>
      </c>
      <c r="AE23" s="107"/>
      <c r="AF23" s="107"/>
      <c r="AG23" s="107"/>
      <c r="AH23" s="107"/>
      <c r="AI23" s="108"/>
    </row>
    <row r="24" spans="1:45" ht="12" customHeight="1" x14ac:dyDescent="0.25">
      <c r="O24" s="43">
        <v>5</v>
      </c>
      <c r="P24" s="106" t="str">
        <f>IF('Develop Lineup'!$H$2="Short Stop",'Develop Lineup'!$B$2,(IF('Develop Lineup'!$H$3="Short Stop",'Develop Lineup'!$B$3,(IF('Develop Lineup'!$H$4="Short Stop",'Develop Lineup'!$B$4,(IF('Develop Lineup'!$H$5="Short Stop",'Develop Lineup'!$B$5,(IF('Develop Lineup'!$H$6="Short Stop",'Develop Lineup'!$B$6,(IF('Develop Lineup'!$H$7="Short Stop",'Develop Lineup'!$B$7,(IF('Develop Lineup'!$H$8="Short Stop",'Develop Lineup'!$B$8,(IF('Develop Lineup'!$H$9="Short Stop",'Develop Lineup'!$B$9,(IF('Develop Lineup'!$H$10="Short Stop",'Develop Lineup'!$B$10,(IF('Develop Lineup'!$H$12="Short Stop",'Develop Lineup'!$B$12,(IF('Develop Lineup'!$H$13="Short Stop",'Develop Lineup'!$B$13,(IF('Develop Lineup'!$H$14="Short Stop",'Develop Lineup'!$B$14,(IF('Develop Lineup'!$H$15="Short Stop",'Develop Lineup'!$B$15,"-")))))))))))))))))))))))))</f>
        <v>Connor K.</v>
      </c>
      <c r="Q24" s="107"/>
      <c r="R24" s="107"/>
      <c r="S24" s="107"/>
      <c r="T24" s="107"/>
      <c r="U24" s="108"/>
      <c r="AC24" s="43">
        <v>5</v>
      </c>
      <c r="AD24" s="106" t="str">
        <f>IF('Develop Lineup'!$H$2="2nd Base",'Develop Lineup'!$B$2,(IF('Develop Lineup'!$H$3="2nd Base",'Develop Lineup'!$B$3,(IF('Develop Lineup'!$H$4="2nd Base",'Develop Lineup'!$B$4,(IF('Develop Lineup'!$H$5="2nd Base",'Develop Lineup'!$B$5,(IF('Develop Lineup'!$H$6="2nd Base",'Develop Lineup'!$B$6,(IF('Develop Lineup'!$H$7="2nd Base",'Develop Lineup'!$B$7,(IF('Develop Lineup'!$H$8="2nd Base",'Develop Lineup'!$B$8,(IF('Develop Lineup'!$H$9="2nd Base",'Develop Lineup'!$B$9,(IF('Develop Lineup'!$H$10="2nd Base",'Develop Lineup'!$B$10,(IF('Develop Lineup'!$H$12="2nd Base",'Develop Lineup'!$B$12,(IF('Develop Lineup'!$H$13="2nd Base",'Develop Lineup'!$B$13,(IF('Develop Lineup'!$H$14="2nd Base",'Develop Lineup'!$B$14,(IF('Develop Lineup'!$H$15="2nd Base",'Develop Lineup'!$B$15,"-")))))))))))))))))))))))))</f>
        <v>Julius J.</v>
      </c>
      <c r="AE24" s="107"/>
      <c r="AF24" s="107"/>
      <c r="AG24" s="107"/>
      <c r="AH24" s="107"/>
      <c r="AI24" s="108"/>
    </row>
    <row r="25" spans="1:45" ht="12" customHeight="1" x14ac:dyDescent="0.25">
      <c r="O25" s="43">
        <v>6</v>
      </c>
      <c r="P25" s="106" t="str">
        <f>IF('Develop Lineup'!$I$2="Short Stop",'Develop Lineup'!$B$2,(IF('Develop Lineup'!$I$3="Short Stop",'Develop Lineup'!$B$3,(IF('Develop Lineup'!$I$4="Short Stop",'Develop Lineup'!$B$4,(IF('Develop Lineup'!$I$5="Short Stop",'Develop Lineup'!$B$5,(IF('Develop Lineup'!$I$6="Short Stop",'Develop Lineup'!$B$6,(IF('Develop Lineup'!$I$7="Short Stop",'Develop Lineup'!$B$7,(IF('Develop Lineup'!$I$8="Short Stop",'Develop Lineup'!$B$8,(IF('Develop Lineup'!$I$9="Short Stop",'Develop Lineup'!$B$9,(IF('Develop Lineup'!$I$10="Short Stop",'Develop Lineup'!$B$10,(IF('Develop Lineup'!$I$12="Short Stop",'Develop Lineup'!$B$12,(IF('Develop Lineup'!$I$13="Short Stop",'Develop Lineup'!$B$13,(IF('Develop Lineup'!$I$14="Short Stop",'Develop Lineup'!$B$14,(IF('Develop Lineup'!$I$15="Short Stop",'Develop Lineup'!$B$15,"-")))))))))))))))))))))))))</f>
        <v>Jake S.</v>
      </c>
      <c r="Q25" s="107"/>
      <c r="R25" s="107"/>
      <c r="S25" s="107"/>
      <c r="T25" s="107"/>
      <c r="U25" s="108"/>
      <c r="AC25" s="43">
        <v>6</v>
      </c>
      <c r="AD25" s="106" t="str">
        <f>IF('Develop Lineup'!$I$2="2nd Base",'Develop Lineup'!$B$2,(IF('Develop Lineup'!$I$3="2nd Base",'Develop Lineup'!$B$3,(IF('Develop Lineup'!$I$4="2nd Base",'Develop Lineup'!$B$4,(IF('Develop Lineup'!$I$5="2nd Base",'Develop Lineup'!$B$5,(IF('Develop Lineup'!$I$6="2nd Base",'Develop Lineup'!$B$6,(IF('Develop Lineup'!$I$7="2nd Base",'Develop Lineup'!$B$7,(IF('Develop Lineup'!$I$8="2nd Base",'Develop Lineup'!$B$8,(IF('Develop Lineup'!$I$9="2nd Base",'Develop Lineup'!$B$9,(IF('Develop Lineup'!$I$10="2nd Base",'Develop Lineup'!$B$10,(IF('Develop Lineup'!$I$12="2nd Base",'Develop Lineup'!$B$12,(IF('Develop Lineup'!$I$13="2nd Base",'Develop Lineup'!$B$13,(IF('Develop Lineup'!$I$14="2nd Base",'Develop Lineup'!$B$14,(IF('Develop Lineup'!$I$15="2nd Base",'Develop Lineup'!$B$15,"-")))))))))))))))))))))))))</f>
        <v>David C.</v>
      </c>
      <c r="AE25" s="107"/>
      <c r="AF25" s="107"/>
      <c r="AG25" s="107"/>
      <c r="AH25" s="107"/>
      <c r="AI25" s="108"/>
    </row>
    <row r="26" spans="1:45" ht="12" customHeight="1" thickBot="1" x14ac:dyDescent="0.3">
      <c r="O26" s="44">
        <v>7</v>
      </c>
      <c r="P26" s="109" t="str">
        <f>IF('Develop Lineup'!$J$2="Short Stop",'Develop Lineup'!$B$2,(IF('Develop Lineup'!$J$3="Short Stop",'Develop Lineup'!$B$3,(IF('Develop Lineup'!$J$4="Short Stop",'Develop Lineup'!$B$4,(IF('Develop Lineup'!$J$5="Short Stop",'Develop Lineup'!$B$5,(IF('Develop Lineup'!$J$6="Short Stop",'Develop Lineup'!$B$6,(IF('Develop Lineup'!$J$7="Short Stop",'Develop Lineup'!$B$7,(IF('Develop Lineup'!$J$8="Short Stop",'Develop Lineup'!$B$8,(IF('Develop Lineup'!$J$9="Short Stop",'Develop Lineup'!$B$9,(IF('Develop Lineup'!$J$10="Short Stop",'Develop Lineup'!$B$10,(IF('Develop Lineup'!$J$12="Short Stop",'Develop Lineup'!$B$12,(IF('Develop Lineup'!$J$13="Short Stop",'Develop Lineup'!$B$13,(IF('Develop Lineup'!$J$14="Short Stop",'Develop Lineup'!$B$14,(IF('Develop Lineup'!$J$15="Short Stop",'Develop Lineup'!$B$15,"-")))))))))))))))))))))))))</f>
        <v>Tomas A.</v>
      </c>
      <c r="Q26" s="110"/>
      <c r="R26" s="110"/>
      <c r="S26" s="110"/>
      <c r="T26" s="110"/>
      <c r="U26" s="111"/>
      <c r="AC26" s="44">
        <v>7</v>
      </c>
      <c r="AD26" s="109" t="str">
        <f>IF('Develop Lineup'!$J$2="2nd Base",'Develop Lineup'!$B$2,(IF('Develop Lineup'!$J$3="2nd Base",'Develop Lineup'!$B$3,(IF('Develop Lineup'!$J$4="2nd Base",'Develop Lineup'!$B$4,(IF('Develop Lineup'!$J$5="2nd Base",'Develop Lineup'!$B$5,(IF('Develop Lineup'!$J$6="2nd Base",'Develop Lineup'!$B$6,(IF('Develop Lineup'!$J$7="2nd Base",'Develop Lineup'!$B$7,(IF('Develop Lineup'!$J$8="2nd Base",'Develop Lineup'!$B$8,(IF('Develop Lineup'!$J$9="2nd Base",'Develop Lineup'!$B$9,(IF('Develop Lineup'!$J$10="2nd Base",'Develop Lineup'!$B$10,(IF('Develop Lineup'!$J$12="2nd Base",'Develop Lineup'!$B$12,(IF('Develop Lineup'!$J$13="2nd Base",'Develop Lineup'!$B$13,(IF('Develop Lineup'!$J$14="2nd Base",'Develop Lineup'!$B$14,(IF('Develop Lineup'!$J$15="2nd Base",'Develop Lineup'!$B$15,"-")))))))))))))))))))))))))</f>
        <v>Jake S.</v>
      </c>
      <c r="AE26" s="110"/>
      <c r="AF26" s="110"/>
      <c r="AG26" s="110"/>
      <c r="AH26" s="110"/>
      <c r="AI26" s="111"/>
    </row>
    <row r="27" spans="1:45" ht="12" customHeight="1" thickBot="1" x14ac:dyDescent="0.3"/>
    <row r="28" spans="1:45" ht="12" customHeight="1" thickBot="1" x14ac:dyDescent="0.3">
      <c r="D28" s="3"/>
      <c r="E28" s="3"/>
      <c r="H28" s="133" t="s">
        <v>6</v>
      </c>
      <c r="I28" s="134"/>
      <c r="J28" s="134"/>
      <c r="K28" s="134"/>
      <c r="L28" s="134"/>
      <c r="M28" s="134"/>
      <c r="N28" s="135"/>
      <c r="V28" s="180" t="s">
        <v>7</v>
      </c>
      <c r="W28" s="181"/>
      <c r="X28" s="181"/>
      <c r="Y28" s="181"/>
      <c r="Z28" s="181"/>
      <c r="AA28" s="181"/>
      <c r="AB28" s="182"/>
      <c r="AJ28" s="133" t="s">
        <v>5</v>
      </c>
      <c r="AK28" s="134"/>
      <c r="AL28" s="134"/>
      <c r="AM28" s="134"/>
      <c r="AN28" s="134"/>
      <c r="AO28" s="134"/>
      <c r="AP28" s="135"/>
    </row>
    <row r="29" spans="1:45" ht="12" customHeight="1" thickBot="1" x14ac:dyDescent="0.3">
      <c r="A29" s="167" t="s">
        <v>44</v>
      </c>
      <c r="B29" s="168"/>
      <c r="C29" s="168"/>
      <c r="D29" s="162" t="s">
        <v>27</v>
      </c>
      <c r="E29" s="42"/>
      <c r="H29" s="136"/>
      <c r="I29" s="137"/>
      <c r="J29" s="137"/>
      <c r="K29" s="137"/>
      <c r="L29" s="137"/>
      <c r="M29" s="137"/>
      <c r="N29" s="138"/>
      <c r="V29" s="183"/>
      <c r="W29" s="184"/>
      <c r="X29" s="184"/>
      <c r="Y29" s="184"/>
      <c r="Z29" s="184"/>
      <c r="AA29" s="184"/>
      <c r="AB29" s="185"/>
      <c r="AJ29" s="136"/>
      <c r="AK29" s="148"/>
      <c r="AL29" s="148"/>
      <c r="AM29" s="148"/>
      <c r="AN29" s="148"/>
      <c r="AO29" s="148"/>
      <c r="AP29" s="149"/>
    </row>
    <row r="30" spans="1:45" ht="12" customHeight="1" x14ac:dyDescent="0.25">
      <c r="A30" s="169"/>
      <c r="B30" s="170"/>
      <c r="C30" s="170"/>
      <c r="D30" s="163"/>
      <c r="E30" s="3"/>
      <c r="H30" s="45">
        <v>1</v>
      </c>
      <c r="I30" s="139" t="str">
        <f>IF('Develop Lineup'!$D$2="3rd Base",'Develop Lineup'!$B$2,(IF('Develop Lineup'!$D$3="3rd Base",'Develop Lineup'!$B$3,(IF('Develop Lineup'!$D$4="3rd Base",'Develop Lineup'!$B$4,(IF('Develop Lineup'!$D$5="3rd Base",'Develop Lineup'!$B$5,(IF('Develop Lineup'!$D$6="3rd Base",'Develop Lineup'!$B$6,(IF('Develop Lineup'!$D$7="3rd Base",'Develop Lineup'!$B$7,(IF('Develop Lineup'!$D$8="3rd Base",'Develop Lineup'!$B$8,(IF('Develop Lineup'!$D$9="3rd Base",'Develop Lineup'!$B$9,(IF('Develop Lineup'!$D$10="3rd Base",'Develop Lineup'!$B$10,(IF('Develop Lineup'!$D$12="3rd Base",'Develop Lineup'!$B$12,(IF('Develop Lineup'!$D$13="3rd Base",'Develop Lineup'!$B$13,(IF('Develop Lineup'!$D$14="3rd Base",'Develop Lineup'!$B$14,(IF('Develop Lineup'!$D$15="3rd Base",'Develop Lineup'!$B$15,"-")))))))))))))))))))))))))</f>
        <v>Aerahan S.</v>
      </c>
      <c r="J30" s="140"/>
      <c r="K30" s="140"/>
      <c r="L30" s="140"/>
      <c r="M30" s="140"/>
      <c r="N30" s="141"/>
      <c r="V30" s="45">
        <v>1</v>
      </c>
      <c r="W30" s="139" t="str">
        <f>IF('Develop Lineup'!$D$2="Pitcher",'Develop Lineup'!$B$2,(IF('Develop Lineup'!$D$3="Pitcher",'Develop Lineup'!$B$3,(IF('Develop Lineup'!$D$4="Pitcher",'Develop Lineup'!$B$4,(IF('Develop Lineup'!$D$5="Pitcher",'Develop Lineup'!$B$5,(IF('Develop Lineup'!$D$6="Pitcher",'Develop Lineup'!$B$6,(IF('Develop Lineup'!$D$7="Pitcher",'Develop Lineup'!$B$7,(IF('Develop Lineup'!$D$8="Pitcher",'Develop Lineup'!$B$8,(IF('Develop Lineup'!$D$9="Pitcher",'Develop Lineup'!$B$9,(IF('Develop Lineup'!$D$10="Pitcher",'Develop Lineup'!$B$10,(IF('Develop Lineup'!$D$12="Pitcher",'Develop Lineup'!$B$12,(IF('Develop Lineup'!$D$13="Pitcher",'Develop Lineup'!$B$13,(IF('Develop Lineup'!$D$14="Pitcher",'Develop Lineup'!$B$14,(IF('Develop Lineup'!$D$15="Pitcher",'Develop Lineup'!$B$15,"-")))))))))))))))))))))))))</f>
        <v>Chris M.</v>
      </c>
      <c r="X30" s="140"/>
      <c r="Y30" s="140"/>
      <c r="Z30" s="140"/>
      <c r="AA30" s="140"/>
      <c r="AB30" s="141"/>
      <c r="AJ30" s="45">
        <v>1</v>
      </c>
      <c r="AK30" s="139" t="str">
        <f>IF('Develop Lineup'!$D$2="1st Base",'Develop Lineup'!$B$2,(IF('Develop Lineup'!$D$3="1st Base",'Develop Lineup'!$B$3,(IF('Develop Lineup'!$D$4="1st Base",'Develop Lineup'!$B$4,(IF('Develop Lineup'!$D$5="1st Base",'Develop Lineup'!$B$5,(IF('Develop Lineup'!$D$6="1st Base",'Develop Lineup'!$B$6,(IF('Develop Lineup'!$D$7="1st Base",'Develop Lineup'!$B$7,(IF('Develop Lineup'!$D$8="1st Base",'Develop Lineup'!$B$8,(IF('Develop Lineup'!$D$9="1st Base",'Develop Lineup'!$B$9,(IF('Develop Lineup'!$D$10="1st Base",'Develop Lineup'!$B$10,(IF('Develop Lineup'!$D$12="1st Base",'Develop Lineup'!$B$12,(IF('Develop Lineup'!$D$13="1st Base",'Develop Lineup'!$B$13,(IF('Develop Lineup'!$D$14="1st Base",'Develop Lineup'!$B$14,(IF('Develop Lineup'!$D$15="1st Base",'Develop Lineup'!$B$15,"-")))))))))))))))))))))))))</f>
        <v>Zach G.</v>
      </c>
      <c r="AL30" s="140"/>
      <c r="AM30" s="140"/>
      <c r="AN30" s="140"/>
      <c r="AO30" s="140"/>
      <c r="AP30" s="141"/>
    </row>
    <row r="31" spans="1:45" ht="12" customHeight="1" x14ac:dyDescent="0.25">
      <c r="A31" s="169"/>
      <c r="B31" s="170"/>
      <c r="C31" s="170"/>
      <c r="D31" s="163"/>
      <c r="E31" s="3"/>
      <c r="H31" s="43">
        <v>2</v>
      </c>
      <c r="I31" s="106" t="str">
        <f>IF('Develop Lineup'!$E$2="3rd Base",'Develop Lineup'!$B$2,(IF('Develop Lineup'!$E$3="3rd Base",'Develop Lineup'!$B$3,(IF('Develop Lineup'!$E$4="3rd Base",'Develop Lineup'!$B$4,(IF('Develop Lineup'!$E$5="3rd Base",'Develop Lineup'!$B$5,(IF('Develop Lineup'!$E$6="3rd Base",'Develop Lineup'!$B$6,(IF('Develop Lineup'!$E$7="3rd Base",'Develop Lineup'!$B$7,(IF('Develop Lineup'!$E$8="3rd Base",'Develop Lineup'!$B$8,(IF('Develop Lineup'!$E$9="3rd Base",'Develop Lineup'!$B$9,(IF('Develop Lineup'!$E$10="3rd Base",'Develop Lineup'!$B$10,(IF('Develop Lineup'!$E$12="3rd Base",'Develop Lineup'!$B$12,(IF('Develop Lineup'!$E$13="3rd Base",'Develop Lineup'!$B$13,(IF('Develop Lineup'!$E$14="3rd Base",'Develop Lineup'!$B$14,(IF('Develop Lineup'!$E$15="3rd Base",'Develop Lineup'!$B$15,"-")))))))))))))))))))))))))</f>
        <v>Ty K.</v>
      </c>
      <c r="J31" s="107"/>
      <c r="K31" s="107"/>
      <c r="L31" s="107"/>
      <c r="M31" s="107"/>
      <c r="N31" s="108"/>
      <c r="V31" s="43">
        <v>2</v>
      </c>
      <c r="W31" s="106" t="str">
        <f>IF('Develop Lineup'!$E$2="Pitcher",'Develop Lineup'!$B$2,(IF('Develop Lineup'!$E$3="Pitcher",'Develop Lineup'!$B$3,(IF('Develop Lineup'!$E$4="Pitcher",'Develop Lineup'!$B$4,(IF('Develop Lineup'!$E$5="Pitcher",'Develop Lineup'!$B$5,(IF('Develop Lineup'!$E$6="Pitcher",'Develop Lineup'!$B$6,(IF('Develop Lineup'!$E$7="Pitcher",'Develop Lineup'!$B$7,(IF('Develop Lineup'!$E$8="Pitcher",'Develop Lineup'!$B$8,(IF('Develop Lineup'!$E$9="Pitcher",'Develop Lineup'!$B$9,(IF('Develop Lineup'!$E$10="Pitcher",'Develop Lineup'!$B$10,(IF('Develop Lineup'!$E$12="Pitcher",'Develop Lineup'!$B$12,(IF('Develop Lineup'!$E$13="Pitcher",'Develop Lineup'!$B$13,(IF('Develop Lineup'!$E$14="Pitcher",'Develop Lineup'!$B$14,(IF('Develop Lineup'!$E$15="Pitcher",'Develop Lineup'!$B$15,"-")))))))))))))))))))))))))</f>
        <v>Jake S.</v>
      </c>
      <c r="X31" s="107"/>
      <c r="Y31" s="107"/>
      <c r="Z31" s="107"/>
      <c r="AA31" s="107"/>
      <c r="AB31" s="108"/>
      <c r="AJ31" s="43">
        <v>2</v>
      </c>
      <c r="AK31" s="106" t="str">
        <f>IF('Develop Lineup'!$E$2="1st Base",'Develop Lineup'!$B$2,(IF('Develop Lineup'!$E$3="1st Base",'Develop Lineup'!$B$3,(IF('Develop Lineup'!$E$4="1st Base",'Develop Lineup'!$B$4,(IF('Develop Lineup'!$E$5="1st Base",'Develop Lineup'!$B$5,(IF('Develop Lineup'!$E$6="1st Base",'Develop Lineup'!$B$6,(IF('Develop Lineup'!$E$7="1st Base",'Develop Lineup'!$B$7,(IF('Develop Lineup'!$E$8="1st Base",'Develop Lineup'!$B$8,(IF('Develop Lineup'!$E$9="1st Base",'Develop Lineup'!$B$9,(IF('Develop Lineup'!$E$10="1st Base",'Develop Lineup'!$B$10,(IF('Develop Lineup'!$E$12="1st Base",'Develop Lineup'!$B$12,(IF('Develop Lineup'!$E$13="1st Base",'Develop Lineup'!$B$13,(IF('Develop Lineup'!$E$14="1st Base",'Develop Lineup'!$B$14,(IF('Develop Lineup'!$E$15="1st Base",'Develop Lineup'!$B$15,"-")))))))))))))))))))))))))</f>
        <v>Chris M.</v>
      </c>
      <c r="AL31" s="107"/>
      <c r="AM31" s="107"/>
      <c r="AN31" s="107"/>
      <c r="AO31" s="107"/>
      <c r="AP31" s="108"/>
    </row>
    <row r="32" spans="1:45" ht="12" customHeight="1" thickBot="1" x14ac:dyDescent="0.3">
      <c r="A32" s="169"/>
      <c r="B32" s="170"/>
      <c r="C32" s="170"/>
      <c r="D32" s="164"/>
      <c r="E32" s="3"/>
      <c r="H32" s="43">
        <v>3</v>
      </c>
      <c r="I32" s="106" t="str">
        <f>IF('Develop Lineup'!$F$2="3rd Base",'Develop Lineup'!$B$2,(IF('Develop Lineup'!$F$3="3rd Base",'Develop Lineup'!$B$3,(IF('Develop Lineup'!$F$4="3rd Base",'Develop Lineup'!$B$4,(IF('Develop Lineup'!$F$5="3rd Base",'Develop Lineup'!$B$5,(IF('Develop Lineup'!$F$6="3rd Base",'Develop Lineup'!$B$6,(IF('Develop Lineup'!$F$7="3rd Base",'Develop Lineup'!$B$7,(IF('Develop Lineup'!$F$8="3rd Base",'Develop Lineup'!$B$8,(IF('Develop Lineup'!$F$9="3rd Base",'Develop Lineup'!$B$9,(IF('Develop Lineup'!$F$10="3rd Base",'Develop Lineup'!$B$10,(IF('Develop Lineup'!$F$12="3rd Base",'Develop Lineup'!$B$12,(IF('Develop Lineup'!$F$13="3rd Base",'Develop Lineup'!$B$13,(IF('Develop Lineup'!$F$14="3rd Base",'Develop Lineup'!$B$14,(IF('Develop Lineup'!$F$15="3rd Base",'Develop Lineup'!$B$15,"-")))))))))))))))))))))))))</f>
        <v>Tomas A.</v>
      </c>
      <c r="J32" s="107"/>
      <c r="K32" s="107"/>
      <c r="L32" s="107"/>
      <c r="M32" s="107"/>
      <c r="N32" s="108"/>
      <c r="V32" s="43">
        <v>3</v>
      </c>
      <c r="W32" s="106" t="str">
        <f>IF('Develop Lineup'!$F$2="Pitcher",'Develop Lineup'!$B$2,(IF('Develop Lineup'!$F$3="Pitcher",'Develop Lineup'!$B$3,(IF('Develop Lineup'!$F$4="Pitcher",'Develop Lineup'!$B$4,(IF('Develop Lineup'!$F$5="Pitcher",'Develop Lineup'!$B$5,(IF('Develop Lineup'!$F$6="Pitcher",'Develop Lineup'!$B$6,(IF('Develop Lineup'!$F$7="Pitcher",'Develop Lineup'!$B$7,(IF('Develop Lineup'!$F$8="Pitcher",'Develop Lineup'!$B$8,(IF('Develop Lineup'!$F$9="Pitcher",'Develop Lineup'!$B$9,(IF('Develop Lineup'!$F$10="Pitcher",'Develop Lineup'!$B$10,(IF('Develop Lineup'!$F$11="Pitcher",'Develop Lineup'!$B$11,(IF('Develop Lineup'!$F$12="Pitcher",'Develop Lineup'!$B$12,(IF('Develop Lineup'!$F$13="Pitcher",'Develop Lineup'!$B$13,(IF('Develop Lineup'!$F$14="Pitcher",'Develop Lineup'!$B$14,(IF('Develop Lineup'!$F$15="Pitcher",'Develop Lineup'!$B$15,"-")))))))))))))))))))))))))))</f>
        <v>Josh C.</v>
      </c>
      <c r="X32" s="107"/>
      <c r="Y32" s="107"/>
      <c r="Z32" s="107"/>
      <c r="AA32" s="107"/>
      <c r="AB32" s="108"/>
      <c r="AJ32" s="43">
        <v>3</v>
      </c>
      <c r="AK32" s="106" t="str">
        <f>IF('Develop Lineup'!$F$2="1st Base",'Develop Lineup'!$B$2,(IF('Develop Lineup'!$F$3="1st Base",'Develop Lineup'!$B$3,(IF('Develop Lineup'!$F$4="1st Base",'Develop Lineup'!$B$4,(IF('Develop Lineup'!$F$5="1st Base",'Develop Lineup'!$B$5,(IF('Develop Lineup'!$F$6="1st Base",'Develop Lineup'!$B$6,(IF('Develop Lineup'!$F$7="1st Base",'Develop Lineup'!$B$7,(IF('Develop Lineup'!$F$8="1st Base",'Develop Lineup'!$B$8,(IF('Develop Lineup'!$F$9="1st Base",'Develop Lineup'!$B$9,(IF('Develop Lineup'!$F$10="1st Base",'Develop Lineup'!$B$10,(IF('Develop Lineup'!$F$12="1st Base",'Develop Lineup'!$B$12,(IF('Develop Lineup'!$F$13="1st Base",'Develop Lineup'!$B$13,(IF('Develop Lineup'!$F$14="1st Base",'Develop Lineup'!$B$14,(IF('Develop Lineup'!$F$15="1st Base",'Develop Lineup'!$B$15,"-")))))))))))))))))))))))))</f>
        <v>Aerahan S.</v>
      </c>
      <c r="AL32" s="107"/>
      <c r="AM32" s="107"/>
      <c r="AN32" s="107"/>
      <c r="AO32" s="107"/>
      <c r="AP32" s="108"/>
    </row>
    <row r="33" spans="1:42" ht="12" customHeight="1" x14ac:dyDescent="0.25">
      <c r="A33" s="139">
        <v>1</v>
      </c>
      <c r="B33" s="140" t="str">
        <f>IF('Develop Lineup'!$A$2=1,'Develop Lineup'!$B$2,(IF('Develop Lineup'!$A$3=1,'Develop Lineup'!$B$3,(IF('Develop Lineup'!$A$4=1,'Develop Lineup'!$B$4,(IF('Develop Lineup'!$A$5=1,'Develop Lineup'!$B$5,(IF('Develop Lineup'!$A$6=1,'Develop Lineup'!$B$6,(IF('Develop Lineup'!$A$7=1,'Develop Lineup'!$B$7,(IF('Develop Lineup'!$A$8=1,'Develop Lineup'!$B$8,(IF('Develop Lineup'!$A$9=1,'Develop Lineup'!$B$9,(IF('Develop Lineup'!$A$10=1,'Develop Lineup'!$B$10,(IF('Develop Lineup'!$A$12=1,'Develop Lineup'!$B$12,(IF('Develop Lineup'!$A$13=1,'Develop Lineup'!$B$13,(IF('Develop Lineup'!$A$14=1,'Develop Lineup'!$B$14,(IF('Develop Lineup'!$A$15=1,'Develop Lineup'!$B$15,"-")))))))))))))))))))))))))</f>
        <v>Chris M.</v>
      </c>
      <c r="C33" s="141"/>
      <c r="D33" s="165">
        <f>IF('Develop Lineup'!$A$2=1,'Develop Lineup'!$C$2,(IF('Develop Lineup'!$A$3=1,'Develop Lineup'!$C$3,(IF('Develop Lineup'!$A$4=1,'Develop Lineup'!$C$4,(IF('Develop Lineup'!$A$5=1,'Develop Lineup'!$C$5,(IF('Develop Lineup'!$A$6=1,'Develop Lineup'!$C$6,(IF('Develop Lineup'!$A$7=1,'Develop Lineup'!$C$7,(IF('Develop Lineup'!$A$8=1,'Develop Lineup'!$C$8,(IF('Develop Lineup'!$A$9=1,'Develop Lineup'!$C$9,(IF('Develop Lineup'!$A$10=1,'Develop Lineup'!$C$10,(IF('Develop Lineup'!$A$12=1,'Develop Lineup'!$C$12,(IF('Develop Lineup'!$A$13=1,'Develop Lineup'!$C$13,(IF('Develop Lineup'!$A$14=1,'Develop Lineup'!$C$14,"-")))))))))))))))))))))))</f>
        <v>12</v>
      </c>
      <c r="E33" s="40"/>
      <c r="H33" s="43">
        <v>4</v>
      </c>
      <c r="I33" s="106" t="str">
        <f>IF('Develop Lineup'!$G$2="3rd Base",'Develop Lineup'!$B$2,(IF('Develop Lineup'!$G$3="3rd Base",'Develop Lineup'!$B$3,(IF('Develop Lineup'!$G$4="3rd Base",'Develop Lineup'!$B$4,(IF('Develop Lineup'!$G$5="3rd Base",'Develop Lineup'!$B$5,(IF('Develop Lineup'!$G$6="3rd Base",'Develop Lineup'!$B$6,(IF('Develop Lineup'!$G$7="3rd Base",'Develop Lineup'!$B$7,(IF('Develop Lineup'!$G$8="3rd Base",'Develop Lineup'!$B$8,(IF('Develop Lineup'!$G$9="3rd Base",'Develop Lineup'!$B$9,(IF('Develop Lineup'!$G$10="3rd Base",'Develop Lineup'!$B$10,(IF('Develop Lineup'!$G$12="3rd Base",'Develop Lineup'!$B$12,(IF('Develop Lineup'!$G$13="3rd Base",'Develop Lineup'!$B$13,(IF('Develop Lineup'!$G$14="3rd Base",'Develop Lineup'!$B$14,(IF('Develop Lineup'!$G$15="3rd Base",'Develop Lineup'!$B$15,"-")))))))))))))))))))))))))</f>
        <v>Zach G.</v>
      </c>
      <c r="J33" s="107"/>
      <c r="K33" s="107"/>
      <c r="L33" s="107"/>
      <c r="M33" s="107"/>
      <c r="N33" s="108"/>
      <c r="V33" s="43">
        <v>4</v>
      </c>
      <c r="W33" s="106" t="str">
        <f>IF('Develop Lineup'!$G$2="Pitcher",'Develop Lineup'!$B$2,(IF('Develop Lineup'!$G$3="Pitcher",'Develop Lineup'!$B$3,(IF('Develop Lineup'!$G$4="Pitcher",'Develop Lineup'!$B$4,(IF('Develop Lineup'!$G$5="Pitcher",'Develop Lineup'!$B$5,(IF('Develop Lineup'!$G$6="Pitcher",'Develop Lineup'!$B$6,(IF('Develop Lineup'!$G$7="Pitcher",'Develop Lineup'!$B$7,(IF('Develop Lineup'!$G$8="Pitcher",'Develop Lineup'!$B$8,(IF('Develop Lineup'!$G$9="Pitcher",'Develop Lineup'!$B$9,(IF('Develop Lineup'!$G$10="Pitcher",'Develop Lineup'!$B$10,(IF('Develop Lineup'!$G$12="Pitcher",'Develop Lineup'!$B$12,(IF('Develop Lineup'!$G$13="Pitcher",'Develop Lineup'!$B$13,(IF('Develop Lineup'!$G$14="Pitcher",'Develop Lineup'!$B$14,(IF('Develop Lineup'!$G$15="Pitcher",'Develop Lineup'!$B$15,"-")))))))))))))))))))))))))</f>
        <v>Ty K.</v>
      </c>
      <c r="X33" s="107"/>
      <c r="Y33" s="107"/>
      <c r="Z33" s="107"/>
      <c r="AA33" s="107"/>
      <c r="AB33" s="108"/>
      <c r="AJ33" s="43">
        <v>4</v>
      </c>
      <c r="AK33" s="106" t="str">
        <f>IF('Develop Lineup'!$G$2="1st Base",'Develop Lineup'!$B$2,(IF('Develop Lineup'!$G$3="1st Base",'Develop Lineup'!$B$3,(IF('Develop Lineup'!$G$4="1st Base",'Develop Lineup'!$B$4,(IF('Develop Lineup'!$G$5="1st Base",'Develop Lineup'!$B$5,(IF('Develop Lineup'!$G$6="1st Base",'Develop Lineup'!$B$6,(IF('Develop Lineup'!$G$7="1st Base",'Develop Lineup'!$B$7,(IF('Develop Lineup'!$G$8="1st Base",'Develop Lineup'!$B$8,(IF('Develop Lineup'!$G$9="1st Base",'Develop Lineup'!$B$9,(IF('Develop Lineup'!$G$10="1st Base",'Develop Lineup'!$B$10,(IF('Develop Lineup'!$G$12="1st Base",'Develop Lineup'!$B$12,(IF('Develop Lineup'!$G$13="1st Base",'Develop Lineup'!$B$13,(IF('Develop Lineup'!$G$14="1st Base",'Develop Lineup'!$B$14,(IF('Develop Lineup'!$G$15="1st Base",'Develop Lineup'!$B$15,"-")))))))))))))))))))))))))</f>
        <v>Josh C.</v>
      </c>
      <c r="AL33" s="107"/>
      <c r="AM33" s="107"/>
      <c r="AN33" s="107"/>
      <c r="AO33" s="107"/>
      <c r="AP33" s="108"/>
    </row>
    <row r="34" spans="1:42" ht="12" customHeight="1" x14ac:dyDescent="0.25">
      <c r="A34" s="106"/>
      <c r="B34" s="107"/>
      <c r="C34" s="108"/>
      <c r="D34" s="166"/>
      <c r="E34" s="40"/>
      <c r="H34" s="43">
        <v>5</v>
      </c>
      <c r="I34" s="106" t="str">
        <f>IF('Develop Lineup'!$H$2="3rd Base",'Develop Lineup'!$B$2,(IF('Develop Lineup'!$H$3="3rd Base",'Develop Lineup'!$B$3,(IF('Develop Lineup'!$H$4="3rd Base",'Develop Lineup'!$B$4,(IF('Develop Lineup'!$H$5="3rd Base",'Develop Lineup'!$B$5,(IF('Develop Lineup'!$H$6="3rd Base",'Develop Lineup'!$B$6,(IF('Develop Lineup'!$H$7="3rd Base",'Develop Lineup'!$B$7,(IF('Develop Lineup'!$H$8="3rd Base",'Develop Lineup'!$B$8,(IF('Develop Lineup'!$H$9="3rd Base",'Develop Lineup'!$B$9,(IF('Develop Lineup'!$H$10="3rd Base",'Develop Lineup'!$B$10,(IF('Develop Lineup'!$H$12="3rd Base",'Develop Lineup'!$B$12,(IF('Develop Lineup'!$H$13="3rd Base",'Develop Lineup'!$B$13,(IF('Develop Lineup'!$H$14="3rd Base",'Develop Lineup'!$B$14,(IF('Develop Lineup'!$H$15="3rd Base",'Develop Lineup'!$B$15,"-")))))))))))))))))))))))))</f>
        <v>Chris M.</v>
      </c>
      <c r="J34" s="107"/>
      <c r="K34" s="107"/>
      <c r="L34" s="107"/>
      <c r="M34" s="107"/>
      <c r="N34" s="108"/>
      <c r="V34" s="43">
        <v>5</v>
      </c>
      <c r="W34" s="106" t="str">
        <f>IF('Develop Lineup'!$H$2="Pitcher",'Develop Lineup'!$B$2,(IF('Develop Lineup'!$H$3="Pitcher",'Develop Lineup'!$B$3,(IF('Develop Lineup'!$H$4="Pitcher",'Develop Lineup'!$B$4,(IF('Develop Lineup'!$H$5="Pitcher",'Develop Lineup'!$B$5,(IF('Develop Lineup'!$H$6="Pitcher",'Develop Lineup'!$B$6,(IF('Develop Lineup'!$H$7="Pitcher",'Develop Lineup'!$B$7,(IF('Develop Lineup'!$H$8="Pitcher",'Develop Lineup'!$B$8,(IF('Develop Lineup'!$H$9="Pitcher",'Develop Lineup'!$B$9,(IF('Develop Lineup'!$H$10="Pitcher",'Develop Lineup'!$B$10,(IF('Develop Lineup'!$H$12="Pitcher",'Develop Lineup'!$B$12,(IF('Develop Lineup'!$H$13="Pitcher",'Develop Lineup'!$B$13,(IF('Develop Lineup'!$H$14="Pitcher",'Develop Lineup'!$B$14,(IF('Develop Lineup'!$H$15="Pitcher",'Develop Lineup'!$B$15,"-")))))))))))))))))))))))))</f>
        <v>Ty K.</v>
      </c>
      <c r="X34" s="107"/>
      <c r="Y34" s="107"/>
      <c r="Z34" s="107"/>
      <c r="AA34" s="107"/>
      <c r="AB34" s="108"/>
      <c r="AJ34" s="43">
        <v>5</v>
      </c>
      <c r="AK34" s="106" t="str">
        <f>IF('Develop Lineup'!$H$2="1st Base",'Develop Lineup'!$B$2,(IF('Develop Lineup'!$H$3="1st Base",'Develop Lineup'!$B$3,(IF('Develop Lineup'!$H$4="1st Base",'Develop Lineup'!$B$4,(IF('Develop Lineup'!$H$5="1st Base",'Develop Lineup'!$B$5,(IF('Develop Lineup'!$H$6="1st Base",'Develop Lineup'!$B$6,(IF('Develop Lineup'!$H$7="1st Base",'Develop Lineup'!$B$7,(IF('Develop Lineup'!$H$8="1st Base",'Develop Lineup'!$B$8,(IF('Develop Lineup'!$H$9="1st Base",'Develop Lineup'!$B$9,(IF('Develop Lineup'!$H$10="1st Base",'Develop Lineup'!$B$10,(IF('Develop Lineup'!$H$12="1st Base",'Develop Lineup'!$B$12,(IF('Develop Lineup'!$H$13="1st Base",'Develop Lineup'!$B$13,(IF('Develop Lineup'!$H$14="1st Base",'Develop Lineup'!$B$14,(IF('Develop Lineup'!$H$15="1st Base",'Develop Lineup'!$B$15,"-")))))))))))))))))))))))))</f>
        <v>Tomas A.</v>
      </c>
      <c r="AL34" s="107"/>
      <c r="AM34" s="107"/>
      <c r="AN34" s="107"/>
      <c r="AO34" s="107"/>
      <c r="AP34" s="108"/>
    </row>
    <row r="35" spans="1:42" ht="12" customHeight="1" x14ac:dyDescent="0.25">
      <c r="A35" s="106">
        <v>2</v>
      </c>
      <c r="B35" s="107" t="str">
        <f>IF('Develop Lineup'!$A$2=2,'Develop Lineup'!$B$2,(IF('Develop Lineup'!$A$3=2,'Develop Lineup'!$B$3,(IF('Develop Lineup'!$A$4=2,'Develop Lineup'!$B$4,(IF('Develop Lineup'!$A$5=2,'Develop Lineup'!$B$5,(IF('Develop Lineup'!$A$6=2,'Develop Lineup'!$B$6,(IF('Develop Lineup'!$A$7=2,'Develop Lineup'!$B$7,(IF('Develop Lineup'!$A$8=2,'Develop Lineup'!$B$8,(IF('Develop Lineup'!$A$9=2,'Develop Lineup'!$B$9,(IF('Develop Lineup'!$A$10=2,'Develop Lineup'!$B$10,(IF('Develop Lineup'!$A$12=2,'Develop Lineup'!$B$12,(IF('Develop Lineup'!$A$13=2,'Develop Lineup'!$B$13,(IF('Develop Lineup'!$A$14=2,'Develop Lineup'!$B$14,(IF('Develop Lineup'!$A$15=2,'Develop Lineup'!$B$15,"-")))))))))))))))))))))))))</f>
        <v>Jake S.</v>
      </c>
      <c r="C35" s="108"/>
      <c r="D35" s="166">
        <f>IF('Develop Lineup'!$A$2=2,'Develop Lineup'!$C$2,(IF('Develop Lineup'!$A$3=2,'Develop Lineup'!$C$3,(IF('Develop Lineup'!$A$4=2,'Develop Lineup'!$C$4,(IF('Develop Lineup'!$A$5=2,'Develop Lineup'!$C$5,(IF('Develop Lineup'!$A$6=2,'Develop Lineup'!$C$6,(IF('Develop Lineup'!$A$7=2,'Develop Lineup'!$C$7,(IF('Develop Lineup'!$A$8=2,'Develop Lineup'!$C$8,(IF('Develop Lineup'!$A$9=2,'Develop Lineup'!$C$9,(IF('Develop Lineup'!$A$10=2,'Develop Lineup'!$C$10,(IF('Develop Lineup'!$A$12=2,'Develop Lineup'!$C$12,(IF('Develop Lineup'!$A$13=2,'Develop Lineup'!$C$13,(IF('Develop Lineup'!$A$14=2,'Develop Lineup'!$C$14,"-")))))))))))))))))))))))</f>
        <v>12</v>
      </c>
      <c r="E35" s="40"/>
      <c r="H35" s="43">
        <v>6</v>
      </c>
      <c r="I35" s="106" t="str">
        <f>IF('Develop Lineup'!$I$2="3rd Base",'Develop Lineup'!$B$2,(IF('Develop Lineup'!$I$3="3rd Base",'Develop Lineup'!$B$3,(IF('Develop Lineup'!$I$4="3rd Base",'Develop Lineup'!$B$4,(IF('Develop Lineup'!$I$5="3rd Base",'Develop Lineup'!$B$5,(IF('Develop Lineup'!$I$6="3rd Base",'Develop Lineup'!$B$6,(IF('Develop Lineup'!$I$7="3rd Base",'Develop Lineup'!$B$7,(IF('Develop Lineup'!$I$8="3rd Base",'Develop Lineup'!$B$8,(IF('Develop Lineup'!$I$9="3rd Base",'Develop Lineup'!$B$9,(IF('Develop Lineup'!$I$10="3rd Base",'Develop Lineup'!$B$10,(IF('Develop Lineup'!$I$12="3rd Base",'Develop Lineup'!$B$12,(IF('Develop Lineup'!$I$13="3rd Base",'Develop Lineup'!$B$13,(IF('Develop Lineup'!$I$14="3rd Base",'Develop Lineup'!$B$14,(IF('Develop Lineup'!$I$15="3rd Base",'Develop Lineup'!$B$15,"-")))))))))))))))))))))))))</f>
        <v>Zach G.</v>
      </c>
      <c r="J35" s="107"/>
      <c r="K35" s="107"/>
      <c r="L35" s="107"/>
      <c r="M35" s="107"/>
      <c r="N35" s="108"/>
      <c r="V35" s="43">
        <v>6</v>
      </c>
      <c r="W35" s="106" t="str">
        <f>IF('Develop Lineup'!$I$2="Pitcher",'Develop Lineup'!$B$2,(IF('Develop Lineup'!$I$3="Pitcher",'Develop Lineup'!$B$3,(IF('Develop Lineup'!$I$4="Pitcher",'Develop Lineup'!$B$4,(IF('Develop Lineup'!$I$5="Pitcher",'Develop Lineup'!$B$5,(IF('Develop Lineup'!$I$6="Pitcher",'Develop Lineup'!$B$6,(IF('Develop Lineup'!$I$7="Pitcher",'Develop Lineup'!$B$7,(IF('Develop Lineup'!$I$8="Pitcher",'Develop Lineup'!$B$8,(IF('Develop Lineup'!$I$9="Pitcher",'Develop Lineup'!$B$9,(IF('Develop Lineup'!$I$10="Pitcher",'Develop Lineup'!$B$10,(IF('Develop Lineup'!$I$12="Pitcher",'Develop Lineup'!$B$12,(IF('Develop Lineup'!$I$13="Pitcher",'Develop Lineup'!$B$13,(IF('Develop Lineup'!$I$14="Pitcher",'Develop Lineup'!$B$14,(IF('Develop Lineup'!$I$15="Pitcher",'Develop Lineup'!$B$15,"-")))))))))))))))))))))))))</f>
        <v>Lucas C.</v>
      </c>
      <c r="X35" s="107"/>
      <c r="Y35" s="107"/>
      <c r="Z35" s="107"/>
      <c r="AA35" s="107"/>
      <c r="AB35" s="108"/>
      <c r="AJ35" s="43">
        <v>6</v>
      </c>
      <c r="AK35" s="106" t="str">
        <f>IF('Develop Lineup'!$I$2="1st Base",'Develop Lineup'!$B$2,(IF('Develop Lineup'!$I$3="1st Base",'Develop Lineup'!$B$3,(IF('Develop Lineup'!$I$4="1st Base",'Develop Lineup'!$B$4,(IF('Develop Lineup'!$I$5="1st Base",'Develop Lineup'!$B$5,(IF('Develop Lineup'!$I$6="1st Base",'Develop Lineup'!$B$6,(IF('Develop Lineup'!$I$7="1st Base",'Develop Lineup'!$B$7,(IF('Develop Lineup'!$I$8="1st Base",'Develop Lineup'!$B$8,(IF('Develop Lineup'!$I$9="1st Base",'Develop Lineup'!$B$9,(IF('Develop Lineup'!$I$10="1st Base",'Develop Lineup'!$B$10,(IF('Develop Lineup'!$I$11="1st Base",'Develop Lineup'!$B$11,(IF('Develop Lineup'!$I$12="1st Base",'Develop Lineup'!$B$12,(IF('Develop Lineup'!$I$13="1st Base",'Develop Lineup'!$B$13,(IF('Develop Lineup'!$I$14="1st Base",'Develop Lineup'!$B$14,(IF('Develop Lineup'!$I$15="1st Base",'Develop Lineup'!$B$15,"-")))))))))))))))))))))))))))</f>
        <v>Aerahan S.</v>
      </c>
      <c r="AL35" s="107"/>
      <c r="AM35" s="107"/>
      <c r="AN35" s="107"/>
      <c r="AO35" s="107"/>
      <c r="AP35" s="108"/>
    </row>
    <row r="36" spans="1:42" ht="12" customHeight="1" thickBot="1" x14ac:dyDescent="0.3">
      <c r="A36" s="106"/>
      <c r="B36" s="107"/>
      <c r="C36" s="108"/>
      <c r="D36" s="166"/>
      <c r="E36" s="40"/>
      <c r="H36" s="44">
        <v>7</v>
      </c>
      <c r="I36" s="109" t="str">
        <f>IF('Develop Lineup'!$J$2="3rd Base",'Develop Lineup'!$B$2,(IF('Develop Lineup'!$J$3="3rd Base",'Develop Lineup'!$B$3,(IF('Develop Lineup'!$J$4="3rd Base",'Develop Lineup'!$B$4,(IF('Develop Lineup'!$J$5="3rd Base",'Develop Lineup'!$B$5,(IF('Develop Lineup'!$J$6="3rd Base",'Develop Lineup'!$B$6,(IF('Develop Lineup'!$J$7="3rd Base",'Develop Lineup'!$B$7,(IF('Develop Lineup'!$J$8="3rd Base",'Develop Lineup'!$B$8,(IF('Develop Lineup'!$J$9="3rd Base",'Develop Lineup'!$B$9,(IF('Develop Lineup'!$J$10="3rd Base",'Develop Lineup'!$B$10,(IF('Develop Lineup'!$J$12="3rd Base",'Develop Lineup'!$B$12,(IF('Develop Lineup'!$J$13="3rd Base",'Develop Lineup'!$B$13,(IF('Develop Lineup'!$J$14="3rd Base",'Develop Lineup'!$B$14,(IF('Develop Lineup'!$J$15="3rd Base",'Develop Lineup'!$B$15,"-")))))))))))))))))))))))))</f>
        <v>Chris M.</v>
      </c>
      <c r="J36" s="110"/>
      <c r="K36" s="110"/>
      <c r="L36" s="110"/>
      <c r="M36" s="110"/>
      <c r="N36" s="111"/>
      <c r="V36" s="44">
        <v>7</v>
      </c>
      <c r="W36" s="109" t="str">
        <f>IF('Develop Lineup'!$J$2="Pitcher",'Develop Lineup'!$B$2,(IF('Develop Lineup'!$J$3="Pitcher",'Develop Lineup'!$B$3,(IF('Develop Lineup'!$J$4="Pitcher",'Develop Lineup'!$B$4,(IF('Develop Lineup'!$J$5="Pitcher",'Develop Lineup'!$B$5,(IF('Develop Lineup'!$J$6="Pitcher",'Develop Lineup'!$B$6,(IF('Develop Lineup'!$J$7="Pitcher",'Develop Lineup'!$B$7,(IF('Develop Lineup'!$J$8="Pitcher",'Develop Lineup'!$B$8,(IF('Develop Lineup'!$J$9="Pitcher",'Develop Lineup'!$B$9,(IF('Develop Lineup'!$J$10="Pitcher",'Develop Lineup'!$B$10,(IF('Develop Lineup'!$J$12="Pitcher",'Develop Lineup'!$B$12,(IF('Develop Lineup'!$J$13="Pitcher",'Develop Lineup'!$B$13,(IF('Develop Lineup'!$J$14="Pitcher",'Develop Lineup'!$B$14,(IF('Develop Lineup'!$J$15="Pitcher",'Develop Lineup'!$B$15,"-")))))))))))))))))))))))))</f>
        <v>Connor K.</v>
      </c>
      <c r="X36" s="110"/>
      <c r="Y36" s="110"/>
      <c r="Z36" s="110"/>
      <c r="AA36" s="110"/>
      <c r="AB36" s="111"/>
      <c r="AJ36" s="44">
        <v>7</v>
      </c>
      <c r="AK36" s="109" t="str">
        <f>IF('Develop Lineup'!$J$2="1st Base",'Develop Lineup'!$B$2,(IF('Develop Lineup'!$J$3="1st Base",'Develop Lineup'!$B$3,(IF('Develop Lineup'!$J$4="1st Base",'Develop Lineup'!$B$4,(IF('Develop Lineup'!$J$5="1st Base",'Develop Lineup'!$B$5,(IF('Develop Lineup'!$J$6="1st Base",'Develop Lineup'!$B$6,(IF('Develop Lineup'!$J$7="1st Base",'Develop Lineup'!$B$7,(IF('Develop Lineup'!$J$8="1st Base",'Develop Lineup'!$B$8,(IF('Develop Lineup'!$J$9="1st Base",'Develop Lineup'!$B$9,(IF('Develop Lineup'!$J$10="1st Base",'Develop Lineup'!$B$10,(IF('Develop Lineup'!$J$12="1st Base",'Develop Lineup'!$B$12,(IF('Develop Lineup'!$J$13="1st Base",'Develop Lineup'!$B$13,(IF('Develop Lineup'!$J$14="1st Base",'Develop Lineup'!$B$14,(IF('Develop Lineup'!$J$15="1st Base",'Develop Lineup'!$B$15,"-")))))))))))))))))))))))))</f>
        <v>Ty K.</v>
      </c>
      <c r="AL36" s="110"/>
      <c r="AM36" s="110"/>
      <c r="AN36" s="110"/>
      <c r="AO36" s="110"/>
      <c r="AP36" s="111"/>
    </row>
    <row r="37" spans="1:42" ht="12" customHeight="1" x14ac:dyDescent="0.25">
      <c r="A37" s="106">
        <v>3</v>
      </c>
      <c r="B37" s="107" t="str">
        <f>IF('Develop Lineup'!$A$2=3,'Develop Lineup'!$B$2,(IF('Develop Lineup'!$A$3=3,'Develop Lineup'!$B$3,(IF('Develop Lineup'!$A$4=3,'Develop Lineup'!$B$4,(IF('Develop Lineup'!$A$5=3,'Develop Lineup'!$B$5,(IF('Develop Lineup'!$A$6=3,'Develop Lineup'!$B$6,(IF('Develop Lineup'!$A$7=3,'Develop Lineup'!$B$7,(IF('Develop Lineup'!$A$8=3,'Develop Lineup'!$B$8,(IF('Develop Lineup'!$A$9=3,'Develop Lineup'!$B$9,(IF('Develop Lineup'!$A$10=3,'Develop Lineup'!$B$10,(IF('Develop Lineup'!$A$12=3,'Develop Lineup'!$B$12,(IF('Develop Lineup'!$A$13=3,'Develop Lineup'!$B$13,(IF('Develop Lineup'!$A$14=3,'Develop Lineup'!$B$14,(IF('Develop Lineup'!$A$15=3,'Develop Lineup'!$B$15,"-")))))))))))))))))))))))))</f>
        <v>Aerahan S.</v>
      </c>
      <c r="C37" s="108"/>
      <c r="D37" s="166">
        <f>IF('Develop Lineup'!$A$2=3,'Develop Lineup'!$C$2,(IF('Develop Lineup'!$A$3=3,'Develop Lineup'!$C$3,(IF('Develop Lineup'!$A$4=3,'Develop Lineup'!$C$4,(IF('Develop Lineup'!$A$5=3,'Develop Lineup'!$C$5,(IF('Develop Lineup'!$A$6=3,'Develop Lineup'!$C$6,(IF('Develop Lineup'!$A$7=3,'Develop Lineup'!$C$7,(IF('Develop Lineup'!$A$8=3,'Develop Lineup'!$C$8,(IF('Develop Lineup'!$A$9=3,'Develop Lineup'!$C$9,(IF('Develop Lineup'!$A$10=3,'Develop Lineup'!$C$10,(IF('Develop Lineup'!$A$12=3,'Develop Lineup'!$C$12,(IF('Develop Lineup'!$A$13=3,'Develop Lineup'!$C$13,(IF('Develop Lineup'!$A$14=3,'Develop Lineup'!$C$14,"-")))))))))))))))))))))))</f>
        <v>12</v>
      </c>
      <c r="E37" s="40"/>
    </row>
    <row r="38" spans="1:42" ht="12" customHeight="1" x14ac:dyDescent="0.25">
      <c r="A38" s="106"/>
      <c r="B38" s="107"/>
      <c r="C38" s="108"/>
      <c r="D38" s="166"/>
      <c r="E38" s="40"/>
    </row>
    <row r="39" spans="1:42" ht="12" customHeight="1" x14ac:dyDescent="0.25">
      <c r="A39" s="106">
        <v>4</v>
      </c>
      <c r="B39" s="107" t="str">
        <f>IF('Develop Lineup'!$A$2=4,'Develop Lineup'!$B$2,(IF('Develop Lineup'!$A$3=4,'Develop Lineup'!$B$3,(IF('Develop Lineup'!$A$4=4,'Develop Lineup'!$B$4,(IF('Develop Lineup'!$A$5=4,'Develop Lineup'!$B$5,(IF('Develop Lineup'!$A$6=4,'Develop Lineup'!$B$6,(IF('Develop Lineup'!$A$7=4,'Develop Lineup'!$B$7,(IF('Develop Lineup'!$A$8=4,'Develop Lineup'!$B$8,(IF('Develop Lineup'!$A$9=4,'Develop Lineup'!$B$9,(IF('Develop Lineup'!$A$10=4,'Develop Lineup'!$B$10,(IF('Develop Lineup'!$A$12=4,'Develop Lineup'!$B$12,(IF('Develop Lineup'!$A$13=4,'Develop Lineup'!$B$13,(IF('Develop Lineup'!$A$14=4,'Develop Lineup'!$B$14,(IF('Develop Lineup'!$A$15=4,'Develop Lineup'!$B$15,"-")))))))))))))))))))))))))</f>
        <v>Lucas C.</v>
      </c>
      <c r="C39" s="108"/>
      <c r="D39" s="166">
        <f>IF('Develop Lineup'!$A$2=4,'Develop Lineup'!$C$2,(IF('Develop Lineup'!$A$3=4,'Develop Lineup'!$C$3,(IF('Develop Lineup'!$A$4=4,'Develop Lineup'!$C$4,(IF('Develop Lineup'!$A$5=4,'Develop Lineup'!$C$5,(IF('Develop Lineup'!$A$6=4,'Develop Lineup'!$C$6,(IF('Develop Lineup'!$A$7=4,'Develop Lineup'!$C$7,(IF('Develop Lineup'!$A$8=4,'Develop Lineup'!$C$8,(IF('Develop Lineup'!$A$9=4,'Develop Lineup'!$C$9,(IF('Develop Lineup'!$A$10=4,'Develop Lineup'!$C$10,(IF('Develop Lineup'!$A$12=4,'Develop Lineup'!$C$12,(IF('Develop Lineup'!$A$13=4,'Develop Lineup'!$C$13,(IF('Develop Lineup'!$A$14=4,'Develop Lineup'!$C$14,"-")))))))))))))))))))))))</f>
        <v>12</v>
      </c>
      <c r="E39" s="40"/>
    </row>
    <row r="40" spans="1:42" ht="12" customHeight="1" thickBot="1" x14ac:dyDescent="0.3">
      <c r="A40" s="106"/>
      <c r="B40" s="107"/>
      <c r="C40" s="108"/>
      <c r="D40" s="166"/>
      <c r="E40" s="40"/>
    </row>
    <row r="41" spans="1:42" ht="12" customHeight="1" x14ac:dyDescent="0.25">
      <c r="A41" s="106">
        <v>5</v>
      </c>
      <c r="B41" s="107" t="str">
        <f>IF('Develop Lineup'!$A$2=5,'Develop Lineup'!$B$2,(IF('Develop Lineup'!$A$3=5,'Develop Lineup'!$B$3,(IF('Develop Lineup'!$A$4=5,'Develop Lineup'!$B$4,(IF('Develop Lineup'!$A$5=5,'Develop Lineup'!$B$5,(IF('Develop Lineup'!$A$6=5,'Develop Lineup'!$B$6,(IF('Develop Lineup'!$A$7=5,'Develop Lineup'!$B$7,(IF('Develop Lineup'!$A$8=5,'Develop Lineup'!$B$8,(IF('Develop Lineup'!$A$9=5,'Develop Lineup'!$B$9,(IF('Develop Lineup'!$A$10=5,'Develop Lineup'!$B$10,(IF('Develop Lineup'!$A$12=5,'Develop Lineup'!$B$12,(IF('Develop Lineup'!$A$13=5,'Develop Lineup'!$B$13,(IF('Develop Lineup'!$A$14=5,'Develop Lineup'!$B$14,(IF('Develop Lineup'!$A$15=5,'Develop Lineup'!$B$15,"-")))))))))))))))))))))))))</f>
        <v>Josh C.</v>
      </c>
      <c r="C41" s="108"/>
      <c r="D41" s="166">
        <f>IF('Develop Lineup'!$A$2=5,'Develop Lineup'!$C$2,(IF('Develop Lineup'!$A$3=5,'Develop Lineup'!$C$3,(IF('Develop Lineup'!$A$4=5,'Develop Lineup'!$C$4,(IF('Develop Lineup'!$A$5=5,'Develop Lineup'!$C$5,(IF('Develop Lineup'!$A$6=5,'Develop Lineup'!$C$6,(IF('Develop Lineup'!$A$7=5,'Develop Lineup'!$C$7,(IF('Develop Lineup'!$A$8=5,'Develop Lineup'!$C$8,(IF('Develop Lineup'!$A$9=5,'Develop Lineup'!$C$9,(IF('Develop Lineup'!$A$10=5,'Develop Lineup'!$C$10,(IF('Develop Lineup'!$A$12=5,'Develop Lineup'!$C$12,(IF('Develop Lineup'!$A$13=5,'Develop Lineup'!$C$13,(IF('Develop Lineup'!$A$14=5,'Develop Lineup'!$C$14,"-")))))))))))))))))))))))</f>
        <v>12</v>
      </c>
      <c r="E41" s="40"/>
      <c r="V41" s="180" t="s">
        <v>8</v>
      </c>
      <c r="W41" s="181"/>
      <c r="X41" s="181"/>
      <c r="Y41" s="181"/>
      <c r="Z41" s="181"/>
      <c r="AA41" s="181"/>
      <c r="AB41" s="182"/>
    </row>
    <row r="42" spans="1:42" ht="12" customHeight="1" thickBot="1" x14ac:dyDescent="0.3">
      <c r="A42" s="106"/>
      <c r="B42" s="107"/>
      <c r="C42" s="108"/>
      <c r="D42" s="166"/>
      <c r="E42" s="40"/>
      <c r="V42" s="183"/>
      <c r="W42" s="184"/>
      <c r="X42" s="184"/>
      <c r="Y42" s="184"/>
      <c r="Z42" s="184"/>
      <c r="AA42" s="184"/>
      <c r="AB42" s="185"/>
    </row>
    <row r="43" spans="1:42" ht="12" customHeight="1" x14ac:dyDescent="0.25">
      <c r="A43" s="106">
        <v>6</v>
      </c>
      <c r="B43" s="107" t="str">
        <f>IF('Develop Lineup'!$A$2=6,'Develop Lineup'!$B$2,(IF('Develop Lineup'!$A$3=6,'Develop Lineup'!$B$3,(IF('Develop Lineup'!$A$4=6,'Develop Lineup'!$B$4,(IF('Develop Lineup'!$A$5=6,'Develop Lineup'!$B$5,(IF('Develop Lineup'!$A$6=6,'Develop Lineup'!$B$6,(IF('Develop Lineup'!$A$7=6,'Develop Lineup'!$B$7,(IF('Develop Lineup'!$A$8=6,'Develop Lineup'!$B$8,(IF('Develop Lineup'!$A$9=6,'Develop Lineup'!$B$9,(IF('Develop Lineup'!$A$10=6,'Develop Lineup'!$B$10,(IF('Develop Lineup'!$A$12=6,'Develop Lineup'!$B$12,(IF('Develop Lineup'!$A$13=6,'Develop Lineup'!$B$13,(IF('Develop Lineup'!$A$14=6,'Develop Lineup'!$B$14,(IF('Develop Lineup'!$A$15=6,'Develop Lineup'!$B$15,"-")))))))))))))))))))))))))</f>
        <v>David C.</v>
      </c>
      <c r="C43" s="108"/>
      <c r="D43" s="166">
        <f>IF('Develop Lineup'!$A$2=6,'Develop Lineup'!$C$2,(IF('Develop Lineup'!$A$3=6,'Develop Lineup'!$C$3,(IF('Develop Lineup'!$A$4=6,'Develop Lineup'!$C$4,(IF('Develop Lineup'!$A$5=6,'Develop Lineup'!$C$5,(IF('Develop Lineup'!$A$6=6,'Develop Lineup'!$C$6,(IF('Develop Lineup'!$A$7=6,'Develop Lineup'!$C$7,(IF('Develop Lineup'!$A$8=6,'Develop Lineup'!$C$8,(IF('Develop Lineup'!$A$9=6,'Develop Lineup'!$C$9,(IF('Develop Lineup'!$A$10=6,'Develop Lineup'!$C$10,(IF('Develop Lineup'!$A$12=6,'Develop Lineup'!$C$12,(IF('Develop Lineup'!$A$13=6,'Develop Lineup'!$C$13,(IF('Develop Lineup'!$A$14=6,'Develop Lineup'!$C$14,"-")))))))))))))))))))))))</f>
        <v>12</v>
      </c>
      <c r="E43" s="40"/>
      <c r="V43" s="45">
        <v>1</v>
      </c>
      <c r="W43" s="139" t="str">
        <f>IF('Develop Lineup'!$D$2="Catcher",'Develop Lineup'!$B$2,(IF('Develop Lineup'!$D$3="Catcher",'Develop Lineup'!$B$3,(IF('Develop Lineup'!$D$4="Catcher",'Develop Lineup'!$B$4,(IF('Develop Lineup'!$D$5="Catcher",'Develop Lineup'!$B$5,(IF('Develop Lineup'!$D$6="Catcher",'Develop Lineup'!$B$6,(IF('Develop Lineup'!$D$7="Catcher",'Develop Lineup'!$B$7,(IF('Develop Lineup'!$D$8="Catcher",'Develop Lineup'!$B$8,(IF('Develop Lineup'!$D$9="Catcher",'Develop Lineup'!$B$9,(IF('Develop Lineup'!$D$10="Catcher",'Develop Lineup'!$B$10,(IF('Develop Lineup'!$D$12="Catcher",'Develop Lineup'!$B$12,(IF('Develop Lineup'!$D$13="Catcher",'Develop Lineup'!$B$13,(IF('Develop Lineup'!$D$14="Catcher",'Develop Lineup'!$B$14,(IF('Develop Lineup'!$D$15="Catcher",'Develop Lineup'!$B$15,"-")))))))))))))))))))))))))</f>
        <v>Lucas C.</v>
      </c>
      <c r="X43" s="140"/>
      <c r="Y43" s="140"/>
      <c r="Z43" s="140"/>
      <c r="AA43" s="140"/>
      <c r="AB43" s="141"/>
    </row>
    <row r="44" spans="1:42" ht="12" customHeight="1" x14ac:dyDescent="0.25">
      <c r="A44" s="106"/>
      <c r="B44" s="107"/>
      <c r="C44" s="108"/>
      <c r="D44" s="166"/>
      <c r="E44" s="40"/>
      <c r="V44" s="43">
        <v>2</v>
      </c>
      <c r="W44" s="106" t="str">
        <f>IF('Develop Lineup'!$E$2="Catcher",'Develop Lineup'!$B$2,(IF('Develop Lineup'!$E$3="Catcher",'Develop Lineup'!$B$3,(IF('Develop Lineup'!$E$4="Catcher",'Develop Lineup'!$B$4,(IF('Develop Lineup'!$E$5="Catcher",'Develop Lineup'!$B$5,(IF('Develop Lineup'!$E$6="Catcher",'Develop Lineup'!$B$6,(IF('Develop Lineup'!$E$7="Catcher",'Develop Lineup'!$B$7,(IF('Develop Lineup'!$E$8="Catcher",'Develop Lineup'!$B$8,(IF('Develop Lineup'!$E$9="Catcher",'Develop Lineup'!$B$9,(IF('Develop Lineup'!$E$10="Catcher",'Develop Lineup'!$B$10,(IF('Develop Lineup'!$E$12="Catcher",'Develop Lineup'!$B$12,(IF('Develop Lineup'!$E$13="Catcher",'Develop Lineup'!$B$13,(IF('Develop Lineup'!$E$14="Catcher",'Develop Lineup'!$B$14,(IF('Develop Lineup'!$E$15="Catcher",'Develop Lineup'!$B$15,"-")))))))))))))))))))))))))</f>
        <v>Aerahan S.</v>
      </c>
      <c r="X44" s="107"/>
      <c r="Y44" s="107"/>
      <c r="Z44" s="107"/>
      <c r="AA44" s="107"/>
      <c r="AB44" s="108"/>
    </row>
    <row r="45" spans="1:42" ht="12" customHeight="1" x14ac:dyDescent="0.25">
      <c r="A45" s="106">
        <v>7</v>
      </c>
      <c r="B45" s="107" t="str">
        <f>IF('Develop Lineup'!$A$2=7,'Develop Lineup'!$B$2,(IF('Develop Lineup'!$A$3=7,'Develop Lineup'!$B$3,(IF('Develop Lineup'!$A$4=7,'Develop Lineup'!$B$4,(IF('Develop Lineup'!$A$5=7,'Develop Lineup'!$B$5,(IF('Develop Lineup'!$A$6=7,'Develop Lineup'!$B$6,(IF('Develop Lineup'!$A$7=7,'Develop Lineup'!$B$7,(IF('Develop Lineup'!$A$8=7,'Develop Lineup'!$B$8,(IF('Develop Lineup'!$A$9=7,'Develop Lineup'!$B$9,(IF('Develop Lineup'!$A$10=7,'Develop Lineup'!$B$10,(IF('Develop Lineup'!$A$12=7,'Develop Lineup'!$B$12,(IF('Develop Lineup'!$A$13=7,'Develop Lineup'!$B$13,(IF('Develop Lineup'!$A$14=7,'Develop Lineup'!$B$14,(IF('Develop Lineup'!$A$15=7,'Develop Lineup'!$B$15,"-")))))))))))))))))))))))))</f>
        <v>Zach G.</v>
      </c>
      <c r="C45" s="108"/>
      <c r="D45" s="166">
        <f>IF('Develop Lineup'!$A$2=7,'Develop Lineup'!$C$2,(IF('Develop Lineup'!$A$3=7,'Develop Lineup'!$C$3,(IF('Develop Lineup'!$A$4=7,'Develop Lineup'!$C$4,(IF('Develop Lineup'!$A$5=7,'Develop Lineup'!$C$5,(IF('Develop Lineup'!$A$6=7,'Develop Lineup'!$C$6,(IF('Develop Lineup'!$A$7=7,'Develop Lineup'!$C$7,(IF('Develop Lineup'!$A$8=7,'Develop Lineup'!$C$8,(IF('Develop Lineup'!$A$9=7,'Develop Lineup'!$C$9,(IF('Develop Lineup'!$A$10=7,'Develop Lineup'!$C$10,(IF('Develop Lineup'!$A$12=7,'Develop Lineup'!$C$12,(IF('Develop Lineup'!$A$13=7,'Develop Lineup'!$C$13,(IF('Develop Lineup'!$A$14=7,'Develop Lineup'!$C$14,"-")))))))))))))))))))))))</f>
        <v>12</v>
      </c>
      <c r="E45" s="40"/>
      <c r="V45" s="43">
        <v>3</v>
      </c>
      <c r="W45" s="106" t="str">
        <f>IF('Develop Lineup'!$F$2="Catcher",'Develop Lineup'!$B$2,(IF('Develop Lineup'!$F$3="Catcher",'Develop Lineup'!$B$3,(IF('Develop Lineup'!$F$4="Catcher",'Develop Lineup'!$B$4,(IF('Develop Lineup'!$F$5="Catcher",'Develop Lineup'!$B$5,(IF('Develop Lineup'!$F$6="Catcher",'Develop Lineup'!$B$6,(IF('Develop Lineup'!$F$7="Catcher",'Develop Lineup'!$B$7,(IF('Develop Lineup'!$F$8="Catcher",'Develop Lineup'!$B$8,(IF('Develop Lineup'!$F$9="Catcher",'Develop Lineup'!$B$9,(IF('Develop Lineup'!$F$10="Catcher",'Develop Lineup'!$B$10,(IF('Develop Lineup'!$F$12="Catcher",'Develop Lineup'!$B$12,(IF('Develop Lineup'!$F$13="Catcher",'Develop Lineup'!$B$13,(IF('Develop Lineup'!$F$14="Catcher",'Develop Lineup'!$B$14,(IF('Develop Lineup'!$F$15="Catcher",'Develop Lineup'!$B$15,"-")))))))))))))))))))))))))</f>
        <v>Jake S.</v>
      </c>
      <c r="X45" s="107"/>
      <c r="Y45" s="107"/>
      <c r="Z45" s="107"/>
      <c r="AA45" s="107"/>
      <c r="AB45" s="108"/>
    </row>
    <row r="46" spans="1:42" ht="12" customHeight="1" x14ac:dyDescent="0.25">
      <c r="A46" s="106"/>
      <c r="B46" s="107"/>
      <c r="C46" s="108"/>
      <c r="D46" s="166"/>
      <c r="E46" s="40"/>
      <c r="V46" s="43">
        <v>4</v>
      </c>
      <c r="W46" s="106" t="str">
        <f>IF('Develop Lineup'!$G$2="Catcher",'Develop Lineup'!$B$2,(IF('Develop Lineup'!$G$3="Catcher",'Develop Lineup'!$B$3,(IF('Develop Lineup'!$G$4="Catcher",'Develop Lineup'!$B$4,(IF('Develop Lineup'!$G$5="Catcher",'Develop Lineup'!$B$5,(IF('Develop Lineup'!$G$6="Catcher",'Develop Lineup'!$B$6,(IF('Develop Lineup'!$G$7="Catcher",'Develop Lineup'!$B$7,(IF('Develop Lineup'!$G$8="Catcher",'Develop Lineup'!$B$8,(IF('Develop Lineup'!$G$9="Catcher",'Develop Lineup'!$B$9,(IF('Develop Lineup'!$G$10="Catcher",'Develop Lineup'!$B$10,(IF('Develop Lineup'!$G$12="Catcher",'Develop Lineup'!$B$12,(IF('Develop Lineup'!$G$13="Catcher",'Develop Lineup'!$B$13,(IF('Develop Lineup'!$G$14="Catcher",'Develop Lineup'!$B$14,(IF('Develop Lineup'!$G$15="Catcher",'Develop Lineup'!$B$15,"-")))))))))))))))))))))))))</f>
        <v>Jake S.</v>
      </c>
      <c r="X46" s="107"/>
      <c r="Y46" s="107"/>
      <c r="Z46" s="107"/>
      <c r="AA46" s="107"/>
      <c r="AB46" s="108"/>
    </row>
    <row r="47" spans="1:42" ht="12" customHeight="1" x14ac:dyDescent="0.25">
      <c r="A47" s="106">
        <v>8</v>
      </c>
      <c r="B47" s="107" t="str">
        <f>IF('Develop Lineup'!$A$2=8,'Develop Lineup'!$B$2,(IF('Develop Lineup'!$A$3=8,'Develop Lineup'!$B$3,(IF('Develop Lineup'!$A$4=8,'Develop Lineup'!$B$4,(IF('Develop Lineup'!$A$5=8,'Develop Lineup'!$B$5,(IF('Develop Lineup'!$A$6=8,'Develop Lineup'!$B$6,(IF('Develop Lineup'!$A$7=8,'Develop Lineup'!$B$7,(IF('Develop Lineup'!$A$8=8,'Develop Lineup'!$B$8,(IF('Develop Lineup'!$A$9=8,'Develop Lineup'!$B$9,(IF('Develop Lineup'!$A$10=8,'Develop Lineup'!$B$10,(IF('Develop Lineup'!$A$12=8,'Develop Lineup'!$B$12,(IF('Develop Lineup'!$A$13=8,'Develop Lineup'!$B$13,(IF('Develop Lineup'!$A$14=8,'Develop Lineup'!$B$14,(IF('Develop Lineup'!$A$15=8,'Develop Lineup'!$B$15,"-")))))))))))))))))))))))))</f>
        <v>Ty K.</v>
      </c>
      <c r="C47" s="108"/>
      <c r="D47" s="166">
        <f>IF('Develop Lineup'!$A$2=8,'Develop Lineup'!$C$2,(IF('Develop Lineup'!$A$3=8,'Develop Lineup'!$C$3,(IF('Develop Lineup'!$A$4=8,'Develop Lineup'!$C$4,(IF('Develop Lineup'!$A$5=8,'Develop Lineup'!$C$5,(IF('Develop Lineup'!$A$6=8,'Develop Lineup'!$C$6,(IF('Develop Lineup'!$A$7=8,'Develop Lineup'!$C$7,(IF('Develop Lineup'!$A$8=8,'Develop Lineup'!$C$8,(IF('Develop Lineup'!$A$9=8,'Develop Lineup'!$C$9,(IF('Develop Lineup'!$A$10=8,'Develop Lineup'!$C$10,(IF('Develop Lineup'!$A$12=8,'Develop Lineup'!$C$12,(IF('Develop Lineup'!$A$13=8,'Develop Lineup'!$C$13,(IF('Develop Lineup'!$A$14=8,'Develop Lineup'!$C$14,"-")))))))))))))))))))))))</f>
        <v>12</v>
      </c>
      <c r="E47" s="40"/>
      <c r="V47" s="43">
        <v>5</v>
      </c>
      <c r="W47" s="106" t="str">
        <f>IF('Develop Lineup'!$H$2="Catcher",'Develop Lineup'!$B$2,(IF('Develop Lineup'!$H$3="Catcher",'Develop Lineup'!$B$3,(IF('Develop Lineup'!$H$4="Catcher",'Develop Lineup'!$B$4,(IF('Develop Lineup'!$H$5="Catcher",'Develop Lineup'!$B$5,(IF('Develop Lineup'!$H$6="Catcher",'Develop Lineup'!$B$6,(IF('Develop Lineup'!$H$7="Catcher",'Develop Lineup'!$B$7,(IF('Develop Lineup'!$H$8="Catcher",'Develop Lineup'!$B$8,(IF('Develop Lineup'!$H$9="Catcher",'Develop Lineup'!$B$9,(IF('Develop Lineup'!$H$10="Catcher",'Develop Lineup'!$B$10,(IF('Develop Lineup'!$H$11="Catcher",'Develop Lineup'!$B$11,(IF('Develop Lineup'!$H$12="Catcher",'Develop Lineup'!$B$12,(IF('Develop Lineup'!$H$13="Catcher",'Develop Lineup'!$B$13,(IF('Develop Lineup'!$H$14="Catcher",'Develop Lineup'!$B$14,(IF('Develop Lineup'!$H$15="Catcher",'Develop Lineup'!$B$15,"-")))))))))))))))))))))))))))</f>
        <v>Josh C.</v>
      </c>
      <c r="X47" s="107"/>
      <c r="Y47" s="107"/>
      <c r="Z47" s="107"/>
      <c r="AA47" s="107"/>
      <c r="AB47" s="108"/>
    </row>
    <row r="48" spans="1:42" ht="12" customHeight="1" x14ac:dyDescent="0.25">
      <c r="A48" s="106"/>
      <c r="B48" s="107"/>
      <c r="C48" s="108"/>
      <c r="D48" s="166"/>
      <c r="E48" s="40"/>
      <c r="V48" s="43">
        <v>6</v>
      </c>
      <c r="W48" s="106" t="str">
        <f>IF('Develop Lineup'!$I$2="Catcher",'Develop Lineup'!$B$2,(IF('Develop Lineup'!$I$3="Catcher",'Develop Lineup'!$B$3,(IF('Develop Lineup'!$I$4="Catcher",'Develop Lineup'!$B$4,(IF('Develop Lineup'!$I$5="Catcher",'Develop Lineup'!$B$5,(IF('Develop Lineup'!$I$6="Catcher",'Develop Lineup'!$B$6,(IF('Develop Lineup'!$I$7="Catcher",'Develop Lineup'!$B$7,(IF('Develop Lineup'!$I$8="Catcher",'Develop Lineup'!$B$8,(IF('Develop Lineup'!$I$9="Catcher",'Develop Lineup'!$B$9,(IF('Develop Lineup'!$I$10="Catcher",'Develop Lineup'!$B$10,(IF('Develop Lineup'!$I$12="Catcher",'Develop Lineup'!$B$12,(IF('Develop Lineup'!$I$13="Catcher",'Develop Lineup'!$B$13,(IF('Develop Lineup'!$I$14="Catcher",'Develop Lineup'!$B$14,(IF('Develop Lineup'!$I$15="Catcher",'Develop Lineup'!$B$15,"-")))))))))))))))))))))))))</f>
        <v>Josh C.</v>
      </c>
      <c r="X48" s="107"/>
      <c r="Y48" s="107"/>
      <c r="Z48" s="107"/>
      <c r="AA48" s="107"/>
      <c r="AB48" s="108"/>
    </row>
    <row r="49" spans="1:56" ht="12" customHeight="1" thickBot="1" x14ac:dyDescent="0.3">
      <c r="A49" s="106">
        <v>9</v>
      </c>
      <c r="B49" s="107" t="str">
        <f>IF('Develop Lineup'!$A$2=9,'Develop Lineup'!$B$2,(IF('Develop Lineup'!$A$3=9,'Develop Lineup'!$B$3,(IF('Develop Lineup'!$A$4=9,'Develop Lineup'!$B$4,(IF('Develop Lineup'!$A$5=9,'Develop Lineup'!$B$5,(IF('Develop Lineup'!$A$6=9,'Develop Lineup'!$B$6,(IF('Develop Lineup'!$A$7=9,'Develop Lineup'!$B$7,(IF('Develop Lineup'!$A$8=9,'Develop Lineup'!$B$8,(IF('Develop Lineup'!$A$9=9,'Develop Lineup'!$B$9,(IF('Develop Lineup'!$A$10=9,'Develop Lineup'!$B$10,(IF('Develop Lineup'!$A$12=9,'Develop Lineup'!$B$12,(IF('Develop Lineup'!$A$13=9,'Develop Lineup'!$B$13,(IF('Develop Lineup'!$A$14=9,'Develop Lineup'!$B$14,(IF('Develop Lineup'!$A$15=9,'Develop Lineup'!$B$15,"-")))))))))))))))))))))))))</f>
        <v>Julius J.</v>
      </c>
      <c r="C49" s="108"/>
      <c r="D49" s="166">
        <f>IF('Develop Lineup'!$A$2=9,'Develop Lineup'!$C$2,(IF('Develop Lineup'!$A$3=9,'Develop Lineup'!$C$3,(IF('Develop Lineup'!$A$4=9,'Develop Lineup'!$C$4,(IF('Develop Lineup'!$A$5=9,'Develop Lineup'!$C$5,(IF('Develop Lineup'!$A$6=9,'Develop Lineup'!$C$6,(IF('Develop Lineup'!$A$7=9,'Develop Lineup'!$C$7,(IF('Develop Lineup'!$A$8=9,'Develop Lineup'!$C$8,(IF('Develop Lineup'!$A$9=9,'Develop Lineup'!$C$9,(IF('Develop Lineup'!$A$10=9,'Develop Lineup'!$C$10,(IF('Develop Lineup'!$A$12=9,'Develop Lineup'!$C$12,(IF('Develop Lineup'!$A$13=9,'Develop Lineup'!$C$13,(IF('Develop Lineup'!$A$14=9,'Develop Lineup'!$C$14,"-")))))))))))))))))))))))</f>
        <v>12</v>
      </c>
      <c r="E49" s="40"/>
      <c r="V49" s="44">
        <v>7</v>
      </c>
      <c r="W49" s="109" t="str">
        <f>IF('Develop Lineup'!$J$2="Catcher",'Develop Lineup'!$B$2,(IF('Develop Lineup'!$J$3="Catcher",'Develop Lineup'!$B$3,(IF('Develop Lineup'!$J$4="Catcher",'Develop Lineup'!$B$4,(IF('Develop Lineup'!$J$5="Catcher",'Develop Lineup'!$B$5,(IF('Develop Lineup'!$J$6="Catcher",'Develop Lineup'!$B$6,(IF('Develop Lineup'!$J$7="Catcher",'Develop Lineup'!$B$7,(IF('Develop Lineup'!$J$8="Catcher",'Develop Lineup'!$B$8,(IF('Develop Lineup'!$J$9="Catcher",'Develop Lineup'!$B$9,(IF('Develop Lineup'!$J$10="Catcher",'Develop Lineup'!$B$10,(IF('Develop Lineup'!$J$12="Catcher",'Develop Lineup'!$B$12,(IF('Develop Lineup'!$J$13="Catcher",'Develop Lineup'!$B$13,(IF('Develop Lineup'!$J$14="Catcher",'Develop Lineup'!$B$14,(IF('Develop Lineup'!$J$15="Catcher",'Develop Lineup'!$B$15,"-")))))))))))))))))))))))))</f>
        <v>Aerahan S.</v>
      </c>
      <c r="X49" s="110"/>
      <c r="Y49" s="110"/>
      <c r="Z49" s="110"/>
      <c r="AA49" s="110"/>
      <c r="AB49" s="111"/>
    </row>
    <row r="50" spans="1:56" ht="12" customHeight="1" x14ac:dyDescent="0.25">
      <c r="A50" s="106"/>
      <c r="B50" s="107"/>
      <c r="C50" s="108"/>
      <c r="D50" s="166"/>
      <c r="E50" s="40"/>
    </row>
    <row r="51" spans="1:56" ht="12" customHeight="1" x14ac:dyDescent="0.25">
      <c r="A51" s="106">
        <v>10</v>
      </c>
      <c r="B51" s="107" t="str">
        <f>IF('Develop Lineup'!$A$2=10,'Develop Lineup'!$B$2,(IF('Develop Lineup'!$A$3=10,'Develop Lineup'!$B$3,(IF('Develop Lineup'!$A$4=10,'Develop Lineup'!$B$4,(IF('Develop Lineup'!$A$5=10,'Develop Lineup'!$B$5,(IF('Develop Lineup'!$A$6=10,'Develop Lineup'!$B$6,(IF('Develop Lineup'!$A$7=10,'Develop Lineup'!$B$7,(IF('Develop Lineup'!$A$8=10,'Develop Lineup'!$B$8,(IF('Develop Lineup'!$A$9=10,'Develop Lineup'!$B$9,(IF('Develop Lineup'!$A$10=10,'Develop Lineup'!$B$10,(IF('Develop Lineup'!$A$12=10,'Develop Lineup'!$B$12,(IF('Develop Lineup'!$A$13=10,'Develop Lineup'!$B$13,(IF('Develop Lineup'!$A$14=10,'Develop Lineup'!$B$14,(IF('Develop Lineup'!$A$15=10,'Develop Lineup'!$B$15,"-")))))))))))))))))))))))))</f>
        <v>Tomas A.</v>
      </c>
      <c r="C51" s="108"/>
      <c r="D51" s="166">
        <f>IF('Develop Lineup'!$A$2=10,'Develop Lineup'!$C$2,(IF('Develop Lineup'!$A$3=10,'Develop Lineup'!$C$3,(IF('Develop Lineup'!$A$4=10,'Develop Lineup'!$C$4,(IF('Develop Lineup'!$A$5=10,'Develop Lineup'!$C$5,(IF('Develop Lineup'!$A$6=10,'Develop Lineup'!$C$6,(IF('Develop Lineup'!$A$7=10,'Develop Lineup'!$C$7,(IF('Develop Lineup'!$A$8=10,'Develop Lineup'!$C$8,(IF('Develop Lineup'!$A$9=10,'Develop Lineup'!$C$9,(IF('Develop Lineup'!$A$10=10,'Develop Lineup'!$C$10,(IF('Develop Lineup'!$A$12=10,'Develop Lineup'!$C$12,(IF('Develop Lineup'!$A$13=10,'Develop Lineup'!$C$13,(IF('Develop Lineup'!$A$14=10,'Develop Lineup'!$C$14,"-")))))))))))))))))))))))</f>
        <v>12</v>
      </c>
      <c r="E51" s="40"/>
    </row>
    <row r="52" spans="1:56" ht="12" customHeight="1" x14ac:dyDescent="0.25">
      <c r="A52" s="106"/>
      <c r="B52" s="107"/>
      <c r="C52" s="108"/>
      <c r="D52" s="166"/>
      <c r="E52" s="40"/>
    </row>
    <row r="53" spans="1:56" ht="12" customHeight="1" thickBot="1" x14ac:dyDescent="0.3">
      <c r="A53" s="106">
        <v>11</v>
      </c>
      <c r="B53" s="107" t="str">
        <f>IF('Develop Lineup'!$A$2=11,'Develop Lineup'!$B$2,(IF('Develop Lineup'!$A$3=11,'Develop Lineup'!$B$3,(IF('Develop Lineup'!$A$4=11,'Develop Lineup'!$B$4,(IF('Develop Lineup'!$A$5=11,'Develop Lineup'!$B$5,(IF('Develop Lineup'!$A$6=11,'Develop Lineup'!$B$6,(IF('Develop Lineup'!$A$7=11,'Develop Lineup'!$B$7,(IF('Develop Lineup'!$A$8=11,'Develop Lineup'!$B$8,(IF('Develop Lineup'!$A$9=11,'Develop Lineup'!$B$9,(IF('Develop Lineup'!$A$10=11,'Develop Lineup'!$B$10,((IF('Develop Lineup'!$A$11=11,'Develop Lineup'!$B$11,(IF('Develop Lineup'!$A$12=11,'Develop Lineup'!$B$12,(IF('Develop Lineup'!$A$13=11,'Develop Lineup'!$B$13,(IF('Develop Lineup'!$A$14=11,'Develop Lineup'!$B$14,(IF('Develop Lineup'!$A$15=11,'Develop Lineup'!$B$15,"-"))))))))))))))))))))))))))))</f>
        <v>Connor K.</v>
      </c>
      <c r="C53" s="108"/>
      <c r="D53" s="166">
        <f>IF('Develop Lineup'!$A$2=11,'Develop Lineup'!$C$2,(IF('Develop Lineup'!$A$3=11,'Develop Lineup'!$C$3,(IF('Develop Lineup'!$A$4=11,'Develop Lineup'!$C$4,(IF('Develop Lineup'!$A$5=11,'Develop Lineup'!$C$5,(IF('Develop Lineup'!$A$6=11,'Develop Lineup'!$C$6,(IF('Develop Lineup'!$A$7=11,'Develop Lineup'!$C$7,(IF('Develop Lineup'!$A$8=11,'Develop Lineup'!$C$8,(IF('Develop Lineup'!$A$9=11,'Develop Lineup'!$C$9,(IF('Develop Lineup'!$A$10=11,'Develop Lineup'!$C$10,(IF('Develop Lineup'!$A$11=11,'Develop Lineup'!$C$12,(IF('Develop Lineup'!$A$12=11,'Develop Lineup'!$C$12,(IF('Develop Lineup'!$A$13=11,'Develop Lineup'!$C$13,(IF('Develop Lineup'!$A$14=11,'Develop Lineup'!$C$14,"-")))))))))))))))))))))))))</f>
        <v>12</v>
      </c>
      <c r="E53" s="40"/>
    </row>
    <row r="54" spans="1:56" ht="12" customHeight="1" x14ac:dyDescent="0.25">
      <c r="A54" s="106"/>
      <c r="B54" s="107"/>
      <c r="C54" s="108"/>
      <c r="D54" s="166"/>
      <c r="E54" s="40"/>
      <c r="F54" s="97" t="s">
        <v>16</v>
      </c>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9"/>
    </row>
    <row r="55" spans="1:56" ht="12" customHeight="1" x14ac:dyDescent="0.25">
      <c r="A55" s="106">
        <v>12</v>
      </c>
      <c r="B55" s="107" t="str">
        <f>IF('Develop Lineup'!$A$2=12,'Develop Lineup'!$B$2,(IF('Develop Lineup'!$A$3=12,'Develop Lineup'!$B$3,(IF('Develop Lineup'!$A$4=12,'Develop Lineup'!$B$4,(IF('Develop Lineup'!$A$5=12,'Develop Lineup'!$B$5,(IF('Develop Lineup'!$A$6=12,'Develop Lineup'!$B$6,(IF('Develop Lineup'!$A$7=12,'Develop Lineup'!$B$7,(IF('Develop Lineup'!$A$8=12,'Develop Lineup'!$B$8,(IF('Develop Lineup'!$A$9=12,'Develop Lineup'!$B$9,(IF('Develop Lineup'!$A$10=12,'Develop Lineup'!$B$10,(IF('Develop Lineup'!$A$12=12,'Develop Lineup'!$B$12,(IF('Develop Lineup'!$A$13=12,'Develop Lineup'!$B$13,(IF('Develop Lineup'!$A$14=12,'Develop Lineup'!$B$14,(IF('Develop Lineup'!$A$15=12,'Develop Lineup'!$B$15,"-")))))))))))))))))))))))))</f>
        <v>-</v>
      </c>
      <c r="C55" s="108"/>
      <c r="D55" s="166" t="str">
        <f>IF('Develop Lineup'!$A$2=12,'Develop Lineup'!$C$2,(IF('Develop Lineup'!$A$3=12,'Develop Lineup'!$C$3,(IF('Develop Lineup'!$A$4=12,'Develop Lineup'!$C$4,(IF('Develop Lineup'!$A$5=12,'Develop Lineup'!$C$5,(IF('Develop Lineup'!$A$6=12,'Develop Lineup'!$C$6,(IF('Develop Lineup'!$A$7=12,'Develop Lineup'!$C$7,(IF('Develop Lineup'!$A$8=12,'Develop Lineup'!$C$8,(IF('Develop Lineup'!$A$9=12,'Develop Lineup'!$C$9,(IF('Develop Lineup'!$A$10=12,'Develop Lineup'!$C$10,(IF('Develop Lineup'!$A$12=12,'Develop Lineup'!$C$12,(IF('Develop Lineup'!$A$13=12,'Develop Lineup'!$C$13,(IF('Develop Lineup'!$A$14=12,'Develop Lineup'!$C$14,"-")))))))))))))))))))))))</f>
        <v>-</v>
      </c>
      <c r="E55" s="40"/>
      <c r="F55" s="100"/>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2"/>
    </row>
    <row r="56" spans="1:56" ht="12" customHeight="1" thickBot="1" x14ac:dyDescent="0.3">
      <c r="A56" s="106"/>
      <c r="B56" s="107"/>
      <c r="C56" s="108"/>
      <c r="D56" s="166"/>
      <c r="E56" s="40"/>
      <c r="F56" s="103"/>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5"/>
    </row>
    <row r="57" spans="1:56" ht="12" customHeight="1" x14ac:dyDescent="0.25">
      <c r="A57" s="106">
        <v>13</v>
      </c>
      <c r="B57" s="107" t="str">
        <f>IF('Develop Lineup'!$A$2=13,'Develop Lineup'!$B$2,(IF('Develop Lineup'!$A$3=13,'Develop Lineup'!$B$3,(IF('Develop Lineup'!$A$4=13,'Develop Lineup'!$B$4,(IF('Develop Lineup'!$A$5=13,'Develop Lineup'!$B$5,(IF('Develop Lineup'!$A$6=13,'Develop Lineup'!$B$6,(IF('Develop Lineup'!$A$7=13,'Develop Lineup'!$B$7,(IF('Develop Lineup'!$A$8=13,'Develop Lineup'!$B$8,(IF('Develop Lineup'!$A$9=13,'Develop Lineup'!$B$9,(IF('Develop Lineup'!$A$10=13,'Develop Lineup'!$B$10,(IF('Develop Lineup'!$A$12=13,'Develop Lineup'!$B$12,(IF('Develop Lineup'!$A$13=13,'Develop Lineup'!$B$13,(IF('Develop Lineup'!$A$14=13,'Develop Lineup'!$B$14,(IF('Develop Lineup'!$A$15=13,'Develop Lineup'!$B$15,"-")))))))))))))))))))))))))</f>
        <v>-</v>
      </c>
      <c r="C57" s="108"/>
      <c r="D57" s="166" t="str">
        <f>IF('Develop Lineup'!$A$2=12,'Develop Lineup'!$C$2,(IF('Develop Lineup'!$A$3=12,'Develop Lineup'!$C$3,(IF('Develop Lineup'!$A$4=12,'Develop Lineup'!$C$4,(IF('Develop Lineup'!$A$5=12,'Develop Lineup'!$C$5,(IF('Develop Lineup'!$A$6=12,'Develop Lineup'!$C$6,(IF('Develop Lineup'!$A$7=12,'Develop Lineup'!$C$7,(IF('Develop Lineup'!$A$8=12,'Develop Lineup'!$C$8,(IF('Develop Lineup'!$A$9=12,'Develop Lineup'!$C$9,(IF('Develop Lineup'!$A$10=12,'Develop Lineup'!$C$10,(IF('Develop Lineup'!$A$12=12,'Develop Lineup'!$C$12,(IF('Develop Lineup'!$A$13=12,'Develop Lineup'!$C$13,(IF('Develop Lineup'!$A$14=12,'Develop Lineup'!$C$14,"-")))))))))))))))))))))))</f>
        <v>-</v>
      </c>
      <c r="E57" s="2"/>
      <c r="F57" s="91" t="s">
        <v>9</v>
      </c>
      <c r="G57" s="80"/>
      <c r="H57" s="80"/>
      <c r="I57" s="80"/>
      <c r="J57" s="80"/>
      <c r="K57" s="89"/>
      <c r="L57" s="79" t="s">
        <v>10</v>
      </c>
      <c r="M57" s="80"/>
      <c r="N57" s="80"/>
      <c r="O57" s="80"/>
      <c r="P57" s="80"/>
      <c r="Q57" s="89"/>
      <c r="R57" s="79" t="s">
        <v>11</v>
      </c>
      <c r="S57" s="80"/>
      <c r="T57" s="80"/>
      <c r="U57" s="80"/>
      <c r="V57" s="80"/>
      <c r="W57" s="89"/>
      <c r="X57" s="79" t="s">
        <v>12</v>
      </c>
      <c r="Y57" s="80"/>
      <c r="Z57" s="80"/>
      <c r="AA57" s="80"/>
      <c r="AB57" s="80"/>
      <c r="AC57" s="89"/>
      <c r="AD57" s="79" t="s">
        <v>13</v>
      </c>
      <c r="AE57" s="80"/>
      <c r="AF57" s="80"/>
      <c r="AG57" s="80"/>
      <c r="AH57" s="80"/>
      <c r="AI57" s="89"/>
      <c r="AJ57" s="79" t="s">
        <v>14</v>
      </c>
      <c r="AK57" s="80"/>
      <c r="AL57" s="80"/>
      <c r="AM57" s="80"/>
      <c r="AN57" s="80"/>
      <c r="AO57" s="89"/>
      <c r="AP57" s="79" t="s">
        <v>15</v>
      </c>
      <c r="AQ57" s="80"/>
      <c r="AR57" s="80"/>
      <c r="AS57" s="80"/>
      <c r="AT57" s="80"/>
      <c r="AU57" s="81"/>
    </row>
    <row r="58" spans="1:56" ht="12" customHeight="1" thickBot="1" x14ac:dyDescent="0.3">
      <c r="A58" s="109"/>
      <c r="B58" s="110"/>
      <c r="C58" s="111"/>
      <c r="D58" s="186"/>
      <c r="F58" s="92"/>
      <c r="G58" s="83"/>
      <c r="H58" s="83"/>
      <c r="I58" s="83"/>
      <c r="J58" s="83"/>
      <c r="K58" s="90"/>
      <c r="L58" s="82"/>
      <c r="M58" s="83"/>
      <c r="N58" s="83"/>
      <c r="O58" s="83"/>
      <c r="P58" s="83"/>
      <c r="Q58" s="90"/>
      <c r="R58" s="82"/>
      <c r="S58" s="83"/>
      <c r="T58" s="83"/>
      <c r="U58" s="83"/>
      <c r="V58" s="83"/>
      <c r="W58" s="90"/>
      <c r="X58" s="82"/>
      <c r="Y58" s="83"/>
      <c r="Z58" s="83"/>
      <c r="AA58" s="83"/>
      <c r="AB58" s="83"/>
      <c r="AC58" s="90"/>
      <c r="AD58" s="82"/>
      <c r="AE58" s="83"/>
      <c r="AF58" s="83"/>
      <c r="AG58" s="83"/>
      <c r="AH58" s="83"/>
      <c r="AI58" s="90"/>
      <c r="AJ58" s="82"/>
      <c r="AK58" s="83"/>
      <c r="AL58" s="83"/>
      <c r="AM58" s="83"/>
      <c r="AN58" s="83"/>
      <c r="AO58" s="90"/>
      <c r="AP58" s="82"/>
      <c r="AQ58" s="83"/>
      <c r="AR58" s="83"/>
      <c r="AS58" s="83"/>
      <c r="AT58" s="83"/>
      <c r="AU58" s="84"/>
      <c r="AV58" s="41"/>
      <c r="AW58" s="41"/>
      <c r="AX58" s="41"/>
      <c r="AY58" s="41"/>
      <c r="AZ58" s="41"/>
      <c r="BA58" s="41"/>
      <c r="BB58" s="48"/>
      <c r="BC58" s="48"/>
      <c r="BD58" s="48"/>
    </row>
    <row r="59" spans="1:56" ht="12" customHeight="1" x14ac:dyDescent="0.25">
      <c r="F59" s="93" t="str">
        <f>IF('Develop Lineup'!$D$2="Sitting Out",'Develop Lineup'!$B$2,(IF('Develop Lineup'!$D$3="Sitting Out",'Develop Lineup'!$B$3,(IF('Develop Lineup'!$D$4="Sitting Out",'Develop Lineup'!$B$4,(IF('Develop Lineup'!$D$5="Sitting Out",'Develop Lineup'!$B$5,(IF('Develop Lineup'!$D$6="Sitting Out",'Develop Lineup'!$B$6,(IF('Develop Lineup'!$D$7="Sitting Out",'Develop Lineup'!$B$7,(IF('Develop Lineup'!$D$8="Sitting Out",'Develop Lineup'!$B$8,(IF('Develop Lineup'!$D$9="Sitting Out",'Develop Lineup'!$B$9,(IF('Develop Lineup'!$D$10="Sitting Out",'Develop Lineup'!$B$10,(IF('Develop Lineup'!$D$12="Sitting Out",'Develop Lineup'!$B$12,(IF('Develop Lineup'!$D$13="Sitting Out",'Develop Lineup'!$B$13,(IF('Develop Lineup'!$D$14="Sitting Out",'Develop Lineup'!$B$14,(IF('Develop Lineup'!$D$15="Sitting Out",'Develop Lineup'!$B$15,"-")))))))))))))))))))))))))</f>
        <v>Jake S.</v>
      </c>
      <c r="G59" s="74"/>
      <c r="H59" s="74"/>
      <c r="I59" s="74"/>
      <c r="J59" s="74"/>
      <c r="K59" s="75"/>
      <c r="L59" s="73" t="str">
        <f>IF('Develop Lineup'!$E$2="Sitting Out",'Develop Lineup'!$B$2,(IF('Develop Lineup'!$E$3="Sitting Out",'Develop Lineup'!$B$3,(IF('Develop Lineup'!$E$4="Sitting Out",'Develop Lineup'!$B$4,(IF('Develop Lineup'!$E$5="Sitting Out",'Develop Lineup'!$B$5,(IF('Develop Lineup'!$E$6="Sitting Out",'Develop Lineup'!$B$6,(IF('Develop Lineup'!$E$7="Sitting Out",'Develop Lineup'!$B$7,(IF('Develop Lineup'!$E$8="Sitting Out",'Develop Lineup'!$B$8,(IF('Develop Lineup'!$E$9="Sitting Out",'Develop Lineup'!$B$9,(IF('Develop Lineup'!$E$10="Sitting Out",'Develop Lineup'!$B$10,(IF('Develop Lineup'!$E$12="Sitting Out",'Develop Lineup'!$B$12,(IF('Develop Lineup'!$E$13="Sitting Out",'Develop Lineup'!$B$13,(IF('Develop Lineup'!$E$14="Sitting Out",'Develop Lineup'!$B$14,(IF('Develop Lineup'!$E$15="Sitting Out",'Develop Lineup'!$B$15,"-")))))))))))))))))))))))))</f>
        <v>Julius J.</v>
      </c>
      <c r="M59" s="74"/>
      <c r="N59" s="74"/>
      <c r="O59" s="74"/>
      <c r="P59" s="74"/>
      <c r="Q59" s="75"/>
      <c r="R59" s="73" t="str">
        <f>IF('Develop Lineup'!$F$2="Sitting Out",'Develop Lineup'!$B$2,(IF('Develop Lineup'!$F$3="Sitting Out",'Develop Lineup'!$B$3,(IF('Develop Lineup'!$F$4="Sitting Out",'Develop Lineup'!$B$4,(IF('Develop Lineup'!$F$5="Sitting Out",'Develop Lineup'!$B$5,(IF('Develop Lineup'!$F$6="Sitting Out",'Develop Lineup'!$B$6,(IF('Develop Lineup'!$F$7="Sitting Out",'Develop Lineup'!$B$7,(IF('Develop Lineup'!$F$8="Sitting Out",'Develop Lineup'!$B$8,(IF('Develop Lineup'!$F$9="Sitting Out",'Develop Lineup'!$B$9,(IF('Develop Lineup'!$F$10="Sitting Out",'Develop Lineup'!$B$10,(IF('Develop Lineup'!$F$12="Sitting Out",'Develop Lineup'!$B$12,(IF('Develop Lineup'!$F$13="Sitting Out",'Develop Lineup'!$B$13,(IF('Develop Lineup'!$F$14="Sitting Out",'Develop Lineup'!$B$14,(IF('Develop Lineup'!$F$15="Sitting Out",'Develop Lineup'!$B$15,"-")))))))))))))))))))))))))</f>
        <v>Ty K.</v>
      </c>
      <c r="S59" s="74"/>
      <c r="T59" s="74"/>
      <c r="U59" s="74"/>
      <c r="V59" s="74"/>
      <c r="W59" s="75"/>
      <c r="X59" s="73" t="str">
        <f>IF('Develop Lineup'!$G$2="Sitting Out",'Develop Lineup'!$B$2,(IF('Develop Lineup'!$G$3="Sitting Out",'Develop Lineup'!$B$3,(IF('Develop Lineup'!$G$4="Sitting Out",'Develop Lineup'!$B$4,(IF('Develop Lineup'!$G$5="Sitting Out",'Develop Lineup'!$B$5,(IF('Develop Lineup'!$G$6="Sitting Out",'Develop Lineup'!$B$6,(IF('Develop Lineup'!$G$7="Sitting Out",'Develop Lineup'!$B$7,(IF('Develop Lineup'!$G$8="Sitting Out",'Develop Lineup'!$B$8,(IF('Develop Lineup'!$G$9="Sitting Out",'Develop Lineup'!$B$9,(IF('Develop Lineup'!$G$10="Sitting Out",'Develop Lineup'!$B$10,(IF('Develop Lineup'!$G$12="Sitting Out",'Develop Lineup'!$B$12,(IF('Develop Lineup'!$G$13="Sitting Out",'Develop Lineup'!$B$13,(IF('Develop Lineup'!$G$14="Sitting Out",'Develop Lineup'!$B$14,(IF('Develop Lineup'!$G$15="Sitting Out",'Develop Lineup'!$B$15,"-")))))))))))))))))))))))))</f>
        <v>Chris M.</v>
      </c>
      <c r="Y59" s="74"/>
      <c r="Z59" s="74"/>
      <c r="AA59" s="74"/>
      <c r="AB59" s="74"/>
      <c r="AC59" s="75"/>
      <c r="AD59" s="73" t="str">
        <f>IF('Develop Lineup'!$H$2="Sitting Out",'Develop Lineup'!$B$2,(IF('Develop Lineup'!$H$3="Sitting Out",'Develop Lineup'!$B$3,(IF('Develop Lineup'!$H$4="Sitting Out",'Develop Lineup'!$B$4,(IF('Develop Lineup'!$H$5="Sitting Out",'Develop Lineup'!$B$5,(IF('Develop Lineup'!$H$6="Sitting Out",'Develop Lineup'!$B$6,(IF('Develop Lineup'!$H$7="Sitting Out",'Develop Lineup'!$B$7,(IF('Develop Lineup'!$H$8="Sitting Out",'Develop Lineup'!$B$8,(IF('Develop Lineup'!$H$9="Sitting Out",'Develop Lineup'!$B$9,(IF('Develop Lineup'!$H$10="Sitting Out",'Develop Lineup'!$B$10,(IF('Develop Lineup'!$H$12="Sitting Out",'Develop Lineup'!$B$12,(IF('Develop Lineup'!$H$13="Sitting Out",'Develop Lineup'!$B$13,(IF('Develop Lineup'!$H$14="Sitting Out",'Develop Lineup'!$B$14,(IF('Develop Lineup'!$H$15="Sitting Out",'Develop Lineup'!$B$15,"-")))))))))))))))))))))))))</f>
        <v>David C.</v>
      </c>
      <c r="AE59" s="74"/>
      <c r="AF59" s="74"/>
      <c r="AG59" s="74"/>
      <c r="AH59" s="74"/>
      <c r="AI59" s="75"/>
      <c r="AJ59" s="73" t="str">
        <f>IF('Develop Lineup'!$I$2="Sitting Out",'Develop Lineup'!$B$2,(IF('Develop Lineup'!$I$3="Sitting Out",'Develop Lineup'!$B$3,(IF('Develop Lineup'!$I$4="Sitting Out",'Develop Lineup'!$B$4,(IF('Develop Lineup'!$I$5="Sitting Out",'Develop Lineup'!$B$5,(IF('Develop Lineup'!$I$6="Sitting Out",'Develop Lineup'!$B$6,(IF('Develop Lineup'!$I$7="Sitting Out",'Develop Lineup'!$B$7,(IF('Develop Lineup'!$I$8="Sitting Out",'Develop Lineup'!$B$8,(IF('Develop Lineup'!$I$9="Sitting Out",'Develop Lineup'!$B$9,(IF('Develop Lineup'!$I$10="Sitting Out",'Develop Lineup'!$B$10,(IF('Develop Lineup'!$I$12="Sitting Out",'Develop Lineup'!$B$12,(IF('Develop Lineup'!$I$13="Sitting Out",'Develop Lineup'!$B$13,(IF('Develop Lineup'!$I$14="Sitting Out",'Develop Lineup'!$B$14,(IF('Develop Lineup'!$I$15="Sitting Out",'Develop Lineup'!$B$15,"-")))))))))))))))))))))))))</f>
        <v>Connor K.</v>
      </c>
      <c r="AK59" s="74"/>
      <c r="AL59" s="74"/>
      <c r="AM59" s="74"/>
      <c r="AN59" s="74"/>
      <c r="AO59" s="75"/>
      <c r="AP59" s="73" t="str">
        <f>IF('Develop Lineup'!$J$2="Sitting Out",'Develop Lineup'!$B$2,(IF('Develop Lineup'!$J$3="Sitting Out",'Develop Lineup'!$B$3,(IF('Develop Lineup'!$J$4="Sitting Out",'Develop Lineup'!$B$4,(IF('Develop Lineup'!$J$5="Sitting Out",'Develop Lineup'!$B$5,(IF('Develop Lineup'!$J$6="Sitting Out",'Develop Lineup'!$B$6,(IF('Develop Lineup'!$J$7="Sitting Out",'Develop Lineup'!$B$7,(IF('Develop Lineup'!$J$8="Sitting Out",'Develop Lineup'!$B$8,(IF('Develop Lineup'!$J$9="Sitting Out",'Develop Lineup'!$B$9,(IF('Develop Lineup'!$J$10="Sitting Out",'Develop Lineup'!$B$10,(IF('Develop Lineup'!$J$12="Sitting Out",'Develop Lineup'!$B$12,(IF('Develop Lineup'!$J$13="Sitting Out",'Develop Lineup'!$B$13,(IF('Develop Lineup'!$J$14="Sitting Out",'Develop Lineup'!$B$14,(IF('Develop Lineup'!$J$15="Sitting Out",'Develop Lineup'!$B$15,"-")))))))))))))))))))))))))</f>
        <v>Julius J.</v>
      </c>
      <c r="AQ59" s="74"/>
      <c r="AR59" s="74"/>
      <c r="AS59" s="74"/>
      <c r="AT59" s="74"/>
      <c r="AU59" s="85"/>
      <c r="AV59" s="41"/>
      <c r="AW59" s="41"/>
      <c r="AX59" s="41"/>
      <c r="AY59" s="41"/>
      <c r="AZ59" s="41"/>
      <c r="BA59" s="41"/>
      <c r="BB59" s="48"/>
      <c r="BC59" s="48"/>
      <c r="BD59" s="48"/>
    </row>
    <row r="60" spans="1:56" ht="9" customHeight="1" x14ac:dyDescent="0.25">
      <c r="F60" s="94"/>
      <c r="G60" s="77"/>
      <c r="H60" s="77"/>
      <c r="I60" s="77"/>
      <c r="J60" s="77"/>
      <c r="K60" s="78"/>
      <c r="L60" s="76"/>
      <c r="M60" s="77"/>
      <c r="N60" s="77"/>
      <c r="O60" s="77"/>
      <c r="P60" s="77"/>
      <c r="Q60" s="78"/>
      <c r="R60" s="76"/>
      <c r="S60" s="77"/>
      <c r="T60" s="77"/>
      <c r="U60" s="77"/>
      <c r="V60" s="77"/>
      <c r="W60" s="78"/>
      <c r="X60" s="76"/>
      <c r="Y60" s="77"/>
      <c r="Z60" s="77"/>
      <c r="AA60" s="77"/>
      <c r="AB60" s="77"/>
      <c r="AC60" s="78"/>
      <c r="AD60" s="76"/>
      <c r="AE60" s="77"/>
      <c r="AF60" s="77"/>
      <c r="AG60" s="77"/>
      <c r="AH60" s="77"/>
      <c r="AI60" s="78"/>
      <c r="AJ60" s="76"/>
      <c r="AK60" s="77"/>
      <c r="AL60" s="77"/>
      <c r="AM60" s="77"/>
      <c r="AN60" s="77"/>
      <c r="AO60" s="78"/>
      <c r="AP60" s="76"/>
      <c r="AQ60" s="77"/>
      <c r="AR60" s="77"/>
      <c r="AS60" s="77"/>
      <c r="AT60" s="77"/>
      <c r="AU60" s="86"/>
      <c r="AV60" s="41"/>
      <c r="AW60" s="41"/>
      <c r="AX60" s="41"/>
      <c r="AY60" s="41"/>
      <c r="AZ60" s="41"/>
      <c r="BA60" s="41"/>
      <c r="BB60" s="48"/>
      <c r="BC60" s="48"/>
      <c r="BD60" s="48"/>
    </row>
    <row r="61" spans="1:56" ht="9" customHeight="1" x14ac:dyDescent="0.25">
      <c r="F61" s="95" t="str">
        <f>IF('Develop Lineup'!$D$2="Sitting Out 1",'Develop Lineup'!$B$2,(IF('Develop Lineup'!$D$3="Sitting Out 1",'Develop Lineup'!$B$3,(IF('Develop Lineup'!$D$4="Sitting Out 1",'Develop Lineup'!$B$4,(IF('Develop Lineup'!$D$5="Sitting Out 1",'Develop Lineup'!$B$5,(IF('Develop Lineup'!$D$6="Sitting Out 1",'Develop Lineup'!$B$6,(IF('Develop Lineup'!$D$7="Sitting Out 1",'Develop Lineup'!$B$7,(IF('Develop Lineup'!$D$8="Sitting Out 1",'Develop Lineup'!$B$8,(IF('Develop Lineup'!$D$9="Sitting Out 1",'Develop Lineup'!$B$9,(IF('Develop Lineup'!$D$10="Sitting Out 1",'Develop Lineup'!$B$10,(IF('Develop Lineup'!$D$12="Sitting Out 1",'Develop Lineup'!$B$12,(IF('Develop Lineup'!$D$13="Sitting Out 1",'Develop Lineup'!$B$13,(IF('Develop Lineup'!$D$14="Sitting Out 1",'Develop Lineup'!$B$14,(IF('Develop Lineup'!$D$15="Sitting Out 1",'Develop Lineup'!$B$15,"-")))))))))))))))))))))))))</f>
        <v>Connor K.</v>
      </c>
      <c r="G61" s="68"/>
      <c r="H61" s="68"/>
      <c r="I61" s="68"/>
      <c r="J61" s="68"/>
      <c r="K61" s="69"/>
      <c r="L61" s="67" t="str">
        <f>IF('Develop Lineup'!$E$2="Sitting Out 1",'Develop Lineup'!$B$2,(IF('Develop Lineup'!$E$3="Sitting Out 1",'Develop Lineup'!$B$3,(IF('Develop Lineup'!$E$4="Sitting Out 1",'Develop Lineup'!$B$4,(IF('Develop Lineup'!$E$5="Sitting Out 1",'Develop Lineup'!$B$5,(IF('Develop Lineup'!$E$6="Sitting Out 1",'Develop Lineup'!$B$6,(IF('Develop Lineup'!$E$7="Sitting Out 1",'Develop Lineup'!$B$7,(IF('Develop Lineup'!$E$8="Sitting Out 1",'Develop Lineup'!$B$8,(IF('Develop Lineup'!$E$9="Sitting Out 1",'Develop Lineup'!$B$9,(IF('Develop Lineup'!$E$10="Sitting Out 1",'Develop Lineup'!$B$10,(IF('Develop Lineup'!$E$12="Sitting Out 1",'Develop Lineup'!$B$12,(IF('Develop Lineup'!$E$13="Sitting Out 1",'Develop Lineup'!$B$13,(IF('Develop Lineup'!$E$14="Sitting Out 1",'Develop Lineup'!$B$14,(IF('Develop Lineup'!$E$15="Sitting Out 1",'Develop Lineup'!$B$15,"-")))))))))))))))))))))))))</f>
        <v>Josh C.</v>
      </c>
      <c r="M61" s="68"/>
      <c r="N61" s="68"/>
      <c r="O61" s="68"/>
      <c r="P61" s="68"/>
      <c r="Q61" s="69"/>
      <c r="R61" s="67" t="str">
        <f>IF('Develop Lineup'!$F$2="Sitting Out 1",'Develop Lineup'!$B$2,(IF('Develop Lineup'!$F$3="Sitting Out 1",'Develop Lineup'!$B$3,(IF('Develop Lineup'!$F$4="Sitting Out 1",'Develop Lineup'!$B$4,(IF('Develop Lineup'!$F$5="Sitting Out 1",'Develop Lineup'!$B$5,(IF('Develop Lineup'!$F$6="Sitting Out 1",'Develop Lineup'!$B$6,(IF('Develop Lineup'!$F$7="Sitting Out 1",'Develop Lineup'!$B$7,(IF('Develop Lineup'!$F$8="Sitting Out 1",'Develop Lineup'!$B$8,(IF('Develop Lineup'!$F$9="Sitting Out 1",'Develop Lineup'!$B$9,(IF('Develop Lineup'!$F$10="Sitting Out 1",'Develop Lineup'!$B$10,(IF('Develop Lineup'!$F$12="Sitting Out 1",'Develop Lineup'!$B$12,(IF('Develop Lineup'!$F$13="Sitting Out 1",'Develop Lineup'!$B$13,(IF('Develop Lineup'!$F$14="Sitting Out 1",'Develop Lineup'!$B$14,(IF('Develop Lineup'!$F$15="Sitting Out 1",'Develop Lineup'!$B$15,"-")))))))))))))))))))))))))</f>
        <v>Zach G.</v>
      </c>
      <c r="S61" s="68"/>
      <c r="T61" s="68"/>
      <c r="U61" s="68"/>
      <c r="V61" s="68"/>
      <c r="W61" s="69"/>
      <c r="X61" s="67" t="str">
        <f>IF('Develop Lineup'!$G$2="Sitting Out 1",'Develop Lineup'!$B$2,(IF('Develop Lineup'!$G$3="Sitting Out 1",'Develop Lineup'!$B$3,(IF('Develop Lineup'!$G$4="Sitting Out 1",'Develop Lineup'!$B$4,(IF('Develop Lineup'!$G$5="Sitting Out 1",'Develop Lineup'!$B$5,(IF('Develop Lineup'!$G$6="Sitting Out 1",'Develop Lineup'!$B$6,(IF('Develop Lineup'!$G$7="Sitting Out 1",'Develop Lineup'!$B$7,(IF('Develop Lineup'!$G$8="Sitting Out 1",'Develop Lineup'!$B$8,(IF('Develop Lineup'!$G$9="Sitting Out 1",'Develop Lineup'!$B$9,(IF('Develop Lineup'!$G$10="Sitting Out 1",'Develop Lineup'!$B$10,(IF('Develop Lineup'!$G$12="Sitting Out 1",'Develop Lineup'!$B$12,(IF('Develop Lineup'!$G$13="Sitting Out 1",'Develop Lineup'!$B$13,(IF('Develop Lineup'!$G$14="Sitting Out 1",'Develop Lineup'!$B$14,(IF('Develop Lineup'!$G$15="Sitting Out 1",'Develop Lineup'!$B$15,"-")))))))))))))))))))))))))</f>
        <v>Aerahan S.</v>
      </c>
      <c r="Y61" s="68"/>
      <c r="Z61" s="68"/>
      <c r="AA61" s="68"/>
      <c r="AB61" s="68"/>
      <c r="AC61" s="69"/>
      <c r="AD61" s="67" t="str">
        <f>IF('Develop Lineup'!$H$2="Sitting Out 1",'Develop Lineup'!$B$2,(IF('Develop Lineup'!$H$3="Sitting Out 1",'Develop Lineup'!$B$3,(IF('Develop Lineup'!$H$4="Sitting Out 1",'Develop Lineup'!$B$4,(IF('Develop Lineup'!$H$5="Sitting Out 1",'Develop Lineup'!$B$5,(IF('Develop Lineup'!$H$6="Sitting Out 1",'Develop Lineup'!$B$6,(IF('Develop Lineup'!$H$7="Sitting Out 1",'Develop Lineup'!$B$7,(IF('Develop Lineup'!$H$8="Sitting Out 1",'Develop Lineup'!$B$8,(IF('Develop Lineup'!$H$9="Sitting Out 1",'Develop Lineup'!$B$9,(IF('Develop Lineup'!$H$10="Sitting Out 1",'Develop Lineup'!$B$10,(IF('Develop Lineup'!$H$12="Sitting Out 1",'Develop Lineup'!$B$12,(IF('Develop Lineup'!$H$13="Sitting Out 1",'Develop Lineup'!$B$13,(IF('Develop Lineup'!$H$14="Sitting Out 1",'Develop Lineup'!$B$14,(IF('Develop Lineup'!$H$15="Sitting Out 1",'Develop Lineup'!$B$15,"-")))))))))))))))))))))))))</f>
        <v>Lucas C.</v>
      </c>
      <c r="AE61" s="68"/>
      <c r="AF61" s="68"/>
      <c r="AG61" s="68"/>
      <c r="AH61" s="68"/>
      <c r="AI61" s="69"/>
      <c r="AJ61" s="67" t="str">
        <f>IF('Develop Lineup'!$I$2="Sitting Out 1",'Develop Lineup'!$B$2,(IF('Develop Lineup'!$I$3="Sitting Out 1",'Develop Lineup'!$B$3,(IF('Develop Lineup'!$I$4="Sitting Out 1",'Develop Lineup'!$B$4,(IF('Develop Lineup'!$I$5="Sitting Out 1",'Develop Lineup'!$B$5,(IF('Develop Lineup'!$I$6="Sitting Out 1",'Develop Lineup'!$B$6,(IF('Develop Lineup'!$I$7="Sitting Out 1",'Develop Lineup'!$B$7,(IF('Develop Lineup'!$I$8="Sitting Out 1",'Develop Lineup'!$B$8,(IF('Develop Lineup'!$I$9="Sitting Out 1",'Develop Lineup'!$B$9,(IF('Develop Lineup'!$I$10="Sitting Out 1",'Develop Lineup'!$B$10,(IF('Develop Lineup'!$I$12="Sitting Out 1",'Develop Lineup'!$B$12,(IF('Develop Lineup'!$I$13="Sitting Out 1",'Develop Lineup'!$B$13,(IF('Develop Lineup'!$I$14="Sitting Out 1",'Develop Lineup'!$B$14,(IF('Develop Lineup'!$I$15="Sitting Out 1",'Develop Lineup'!$B$15,"-")))))))))))))))))))))))))</f>
        <v>Tomas A.</v>
      </c>
      <c r="AK61" s="68"/>
      <c r="AL61" s="68"/>
      <c r="AM61" s="68"/>
      <c r="AN61" s="68"/>
      <c r="AO61" s="69"/>
      <c r="AP61" s="67" t="str">
        <f>IF('Develop Lineup'!$J$2="Sitting Out 1",'Develop Lineup'!$B$2,(IF('Develop Lineup'!$J$3="Sitting Out 1",'Develop Lineup'!$B$3,(IF('Develop Lineup'!$J$4="Sitting Out 1",'Develop Lineup'!$B$4,(IF('Develop Lineup'!$J$5="Sitting Out 1",'Develop Lineup'!$B$5,(IF('Develop Lineup'!$J$6="Sitting Out 1",'Develop Lineup'!$B$6,(IF('Develop Lineup'!$J$7="Sitting Out 1",'Develop Lineup'!$B$7,(IF('Develop Lineup'!$J$8="Sitting Out 1",'Develop Lineup'!$B$8,(IF('Develop Lineup'!$J$9="Sitting Out 1",'Develop Lineup'!$B$9,(IF('Develop Lineup'!$J$10="Sitting Out 1",'Develop Lineup'!$B$10,(IF('Develop Lineup'!$J$12="Sitting Out 1",'Develop Lineup'!$B$12,(IF('Develop Lineup'!$J$13="Sitting Out 1",'Develop Lineup'!$B$13,(IF('Develop Lineup'!$J$14="Sitting Out 1",'Develop Lineup'!$B$14,(IF('Develop Lineup'!$J$15="Sitting Out 1",'Develop Lineup'!$B$15,"-")))))))))))))))))))))))))</f>
        <v>Zach G.</v>
      </c>
      <c r="AQ61" s="68"/>
      <c r="AR61" s="68"/>
      <c r="AS61" s="68"/>
      <c r="AT61" s="68"/>
      <c r="AU61" s="87"/>
      <c r="AV61" s="48"/>
      <c r="AW61" s="48"/>
      <c r="AX61" s="48"/>
      <c r="AY61" s="48"/>
      <c r="AZ61" s="48"/>
      <c r="BA61" s="48"/>
      <c r="BB61" s="48"/>
      <c r="BC61" s="48"/>
      <c r="BD61" s="48"/>
    </row>
    <row r="62" spans="1:56" ht="9" customHeight="1" x14ac:dyDescent="0.25">
      <c r="F62" s="94"/>
      <c r="G62" s="77"/>
      <c r="H62" s="77"/>
      <c r="I62" s="77"/>
      <c r="J62" s="77"/>
      <c r="K62" s="78"/>
      <c r="L62" s="76"/>
      <c r="M62" s="77"/>
      <c r="N62" s="77"/>
      <c r="O62" s="77"/>
      <c r="P62" s="77"/>
      <c r="Q62" s="78"/>
      <c r="R62" s="76"/>
      <c r="S62" s="77"/>
      <c r="T62" s="77"/>
      <c r="U62" s="77"/>
      <c r="V62" s="77"/>
      <c r="W62" s="78"/>
      <c r="X62" s="76"/>
      <c r="Y62" s="77"/>
      <c r="Z62" s="77"/>
      <c r="AA62" s="77"/>
      <c r="AB62" s="77"/>
      <c r="AC62" s="78"/>
      <c r="AD62" s="76"/>
      <c r="AE62" s="77"/>
      <c r="AF62" s="77"/>
      <c r="AG62" s="77"/>
      <c r="AH62" s="77"/>
      <c r="AI62" s="78"/>
      <c r="AJ62" s="76"/>
      <c r="AK62" s="77"/>
      <c r="AL62" s="77"/>
      <c r="AM62" s="77"/>
      <c r="AN62" s="77"/>
      <c r="AO62" s="78"/>
      <c r="AP62" s="76"/>
      <c r="AQ62" s="77"/>
      <c r="AR62" s="77"/>
      <c r="AS62" s="77"/>
      <c r="AT62" s="77"/>
      <c r="AU62" s="86"/>
      <c r="AV62" s="48"/>
      <c r="AW62" s="48"/>
      <c r="AX62" s="48"/>
      <c r="AY62" s="48"/>
      <c r="AZ62" s="48"/>
      <c r="BA62" s="48"/>
      <c r="BB62" s="48"/>
      <c r="BC62" s="48"/>
      <c r="BD62" s="48"/>
    </row>
    <row r="63" spans="1:56" ht="9" customHeight="1" x14ac:dyDescent="0.25">
      <c r="F63" s="95" t="str">
        <f>IF('Develop Lineup'!$D$2="Sitting Out 2",'Develop Lineup'!$B$2,(IF('Develop Lineup'!$D$3="Sitting Out 2",'Develop Lineup'!$B$3,(IF('Develop Lineup'!$D$4="Sitting Out 2",'Develop Lineup'!$B$4,(IF('Develop Lineup'!$D$5="Sitting Out 2",'Develop Lineup'!$B$5,(IF('Develop Lineup'!$D$6="Sitting Out 2",'Develop Lineup'!$B$6,(IF('Develop Lineup'!$D$7="Sitting Out 2",'Develop Lineup'!$B$7,(IF('Develop Lineup'!$D$8="Sitting Out 2",'Develop Lineup'!$B$8,(IF('Develop Lineup'!$D$9="Sitting Out 2",'Develop Lineup'!$B$9,(IF('Develop Lineup'!$D$10="Sitting Out 2",'Develop Lineup'!$B$10,(IF('Develop Lineup'!$D$12="Sitting Out 2",'Develop Lineup'!$B$12,(IF('Develop Lineup'!$D$13="Sitting Out 2",'Develop Lineup'!$B$13,(IF('Develop Lineup'!$D$14="Sitting Out 2",'Develop Lineup'!$B$14,(IF('Develop Lineup'!$D$15="Sitting Out 2",'Develop Lineup'!$B$15,"-")))))))))))))))))))))))))</f>
        <v>-</v>
      </c>
      <c r="G63" s="68"/>
      <c r="H63" s="68"/>
      <c r="I63" s="68"/>
      <c r="J63" s="68"/>
      <c r="K63" s="69"/>
      <c r="L63" s="67" t="str">
        <f>IF('Develop Lineup'!$E$2="Sitting Out 2",'Develop Lineup'!$B$2,(IF('Develop Lineup'!$E$3="Sitting Out 2",'Develop Lineup'!$B$3,(IF('Develop Lineup'!$E$4="Sitting Out 2",'Develop Lineup'!$B$4,(IF('Develop Lineup'!$E$5="Sitting Out 2",'Develop Lineup'!$B$5,(IF('Develop Lineup'!$E$6="Sitting Out 2",'Develop Lineup'!$B$6,(IF('Develop Lineup'!$E$7="Sitting Out 2",'Develop Lineup'!$B$7,(IF('Develop Lineup'!$E$8="Sitting Out 2",'Develop Lineup'!$B$8,(IF('Develop Lineup'!$E$9="Sitting Out 2",'Develop Lineup'!$B$9,(IF('Develop Lineup'!$E$10="Sitting Out 2",'Develop Lineup'!$B$10,(IF('Develop Lineup'!$E$12="Sitting Out 2",'Develop Lineup'!$B$12,(IF('Develop Lineup'!$E$13="Sitting Out 2",'Develop Lineup'!$B$13,(IF('Develop Lineup'!$E$14="Sitting Out 2",'Develop Lineup'!$B$14,(IF('Develop Lineup'!$E$15="Sitting Out 2",'Develop Lineup'!$B$15,"-")))))))))))))))))))))))))</f>
        <v>-</v>
      </c>
      <c r="M63" s="68"/>
      <c r="N63" s="68"/>
      <c r="O63" s="68"/>
      <c r="P63" s="68"/>
      <c r="Q63" s="69"/>
      <c r="R63" s="67" t="str">
        <f>IF('Develop Lineup'!$F$2="Sitting Out 2",'Develop Lineup'!$B$2,(IF('Develop Lineup'!$F$3="Sitting Out 2",'Develop Lineup'!$B$3,(IF('Develop Lineup'!$F$4="Sitting Out 2",'Develop Lineup'!$B$4,(IF('Develop Lineup'!$F$5="Sitting Out 2",'Develop Lineup'!$B$5,(IF('Develop Lineup'!$F$6="Sitting Out 2",'Develop Lineup'!$B$6,(IF('Develop Lineup'!$F$7="Sitting Out 2",'Develop Lineup'!$B$7,(IF('Develop Lineup'!$F$8="Sitting Out 2",'Develop Lineup'!$B$8,(IF('Develop Lineup'!$F$9="Sitting Out 2",'Develop Lineup'!$B$9,(IF('Develop Lineup'!$F$10="Sitting Out 2",'Develop Lineup'!$B$10,(IF('Develop Lineup'!$F$12="Sitting Out 2",'Develop Lineup'!$B$12,(IF('Develop Lineup'!$F$13="Sitting Out 2",'Develop Lineup'!$B$13,(IF('Develop Lineup'!$F$14="Sitting Out 2",'Develop Lineup'!$B$14,(IF('Develop Lineup'!$F$15="Sitting Out 2",'Develop Lineup'!$B$15,"-")))))))))))))))))))))))))</f>
        <v>-</v>
      </c>
      <c r="S63" s="68"/>
      <c r="T63" s="68"/>
      <c r="U63" s="68"/>
      <c r="V63" s="68"/>
      <c r="W63" s="69"/>
      <c r="X63" s="67" t="str">
        <f>IF('Develop Lineup'!$G$2="Sitting Out 2",'Develop Lineup'!$B$2,(IF('Develop Lineup'!$G$3="Sitting Out 2",'Develop Lineup'!$B$3,(IF('Develop Lineup'!$G$4="Sitting Out 2",'Develop Lineup'!$B$4,(IF('Develop Lineup'!$G$5="Sitting Out 2",'Develop Lineup'!$B$5,(IF('Develop Lineup'!$G$6="Sitting Out 2",'Develop Lineup'!$B$6,(IF('Develop Lineup'!$G$7="Sitting Out 2",'Develop Lineup'!$B$7,(IF('Develop Lineup'!$G$8="Sitting Out 2",'Develop Lineup'!$B$8,(IF('Develop Lineup'!$G$9="Sitting Out 2",'Develop Lineup'!$B$9,(IF('Develop Lineup'!$G$10="Sitting Out 2",'Develop Lineup'!$B$10,(IF('Develop Lineup'!$G$12="Sitting Out 2",'Develop Lineup'!$B$12,(IF('Develop Lineup'!$G$13="Sitting Out 2",'Develop Lineup'!$B$13,(IF('Develop Lineup'!$G$14="Sitting Out 2",'Develop Lineup'!$B$14,(IF('Develop Lineup'!$G$15="Sitting Out 2",'Develop Lineup'!$B$15,"-")))))))))))))))))))))))))</f>
        <v>-</v>
      </c>
      <c r="Y63" s="68"/>
      <c r="Z63" s="68"/>
      <c r="AA63" s="68"/>
      <c r="AB63" s="68"/>
      <c r="AC63" s="69"/>
      <c r="AD63" s="67" t="str">
        <f>IF('Develop Lineup'!$H$2="Sitting Out 2",'Develop Lineup'!$B$2,(IF('Develop Lineup'!$H$3="Sitting Out 2",'Develop Lineup'!$B$3,(IF('Develop Lineup'!$H$4="Sitting Out 2",'Develop Lineup'!$B$4,(IF('Develop Lineup'!$H$5="Sitting Out 2",'Develop Lineup'!$B$5,(IF('Develop Lineup'!$H$6="Sitting Out 2",'Develop Lineup'!$B$6,(IF('Develop Lineup'!$H$7="Sitting Out 2",'Develop Lineup'!$B$7,(IF('Develop Lineup'!$H$8="Sitting Out 2",'Develop Lineup'!$B$8,(IF('Develop Lineup'!$H$9="Sitting Out 2",'Develop Lineup'!$B$9,(IF('Develop Lineup'!$H$10="Sitting Out 2",'Develop Lineup'!$B$10,(IF('Develop Lineup'!$H$12="Sitting Out 2",'Develop Lineup'!$B$12,(IF('Develop Lineup'!$H$13="Sitting Out 2",'Develop Lineup'!$B$13,(IF('Develop Lineup'!$H$14="Sitting Out 2",'Develop Lineup'!$B$14,(IF('Develop Lineup'!$H$15="Sitting Out 2",'Develop Lineup'!$B$15,"-")))))))))))))))))))))))))</f>
        <v>-</v>
      </c>
      <c r="AE63" s="68"/>
      <c r="AF63" s="68"/>
      <c r="AG63" s="68"/>
      <c r="AH63" s="68"/>
      <c r="AI63" s="69"/>
      <c r="AJ63" s="67" t="str">
        <f>IF('Develop Lineup'!$I$2="Sitting Out 2",'Develop Lineup'!$B$2,(IF('Develop Lineup'!$I$3="Sitting Out 2",'Develop Lineup'!$B$3,(IF('Develop Lineup'!$I$4="Sitting Out 2",'Develop Lineup'!$B$4,(IF('Develop Lineup'!$I$5="Sitting Out 2",'Develop Lineup'!$B$5,(IF('Develop Lineup'!$I$6="Sitting Out 2",'Develop Lineup'!$B$6,(IF('Develop Lineup'!$I$7="Sitting Out 2",'Develop Lineup'!$B$7,(IF('Develop Lineup'!$I$8="Sitting Out 2",'Develop Lineup'!$B$8,(IF('Develop Lineup'!$I$9="Sitting Out 2",'Develop Lineup'!$B$9,(IF('Develop Lineup'!$I$10="Sitting Out 2",'Develop Lineup'!$B$10,(IF('Develop Lineup'!$I$12="Sitting Out 2",'Develop Lineup'!$B$12,(IF('Develop Lineup'!$I$13="Sitting Out 2",'Develop Lineup'!$B$13,(IF('Develop Lineup'!$I$14="Sitting Out 2",'Develop Lineup'!$B$14,(IF('Develop Lineup'!$I$15="Sitting Out 2",'Develop Lineup'!$B$15,"-")))))))))))))))))))))))))</f>
        <v>-</v>
      </c>
      <c r="AK63" s="68"/>
      <c r="AL63" s="68"/>
      <c r="AM63" s="68"/>
      <c r="AN63" s="68"/>
      <c r="AO63" s="69"/>
      <c r="AP63" s="67" t="str">
        <f>IF('Develop Lineup'!$J$2="Sitting Out 2",'Develop Lineup'!$B$2,(IF('Develop Lineup'!$J$3="Sitting Out 2",'Develop Lineup'!$B$3,(IF('Develop Lineup'!$J$4="Sitting Out 2",'Develop Lineup'!$B$4,(IF('Develop Lineup'!$J$5="Sitting Out 2",'Develop Lineup'!$B$5,(IF('Develop Lineup'!$J$6="Sitting Out 2",'Develop Lineup'!$B$6,(IF('Develop Lineup'!$J$7="Sitting Out 2",'Develop Lineup'!$B$7,(IF('Develop Lineup'!$J$8="Sitting Out 2",'Develop Lineup'!$B$8,(IF('Develop Lineup'!$J$9="Sitting Out 2",'Develop Lineup'!$B$9,(IF('Develop Lineup'!$J$10="Sitting Out 2",'Develop Lineup'!$B$10,(IF('Develop Lineup'!$J$11="Sitting Out 2",'Develop Lineup'!$B$11,(IF('Develop Lineup'!$J$12="Sitting Out 2",'Develop Lineup'!$B$12,(IF('Develop Lineup'!$J$13="Sitting Out 2",'Develop Lineup'!$B$13,(IF('Develop Lineup'!$J$14="Sitting Out 2",'Develop Lineup'!$B$14,(IF('Develop Lineup'!$J$15="Sitting Out 2",'Develop Lineup'!$B$15,"-")))))))))))))))))))))))))))</f>
        <v>-</v>
      </c>
      <c r="AQ63" s="68"/>
      <c r="AR63" s="68"/>
      <c r="AS63" s="68"/>
      <c r="AT63" s="68"/>
      <c r="AU63" s="87"/>
    </row>
    <row r="64" spans="1:56" ht="9" customHeight="1" x14ac:dyDescent="0.25">
      <c r="F64" s="94"/>
      <c r="G64" s="77"/>
      <c r="H64" s="77"/>
      <c r="I64" s="77"/>
      <c r="J64" s="77"/>
      <c r="K64" s="78"/>
      <c r="L64" s="76"/>
      <c r="M64" s="77"/>
      <c r="N64" s="77"/>
      <c r="O64" s="77"/>
      <c r="P64" s="77"/>
      <c r="Q64" s="78"/>
      <c r="R64" s="76"/>
      <c r="S64" s="77"/>
      <c r="T64" s="77"/>
      <c r="U64" s="77"/>
      <c r="V64" s="77"/>
      <c r="W64" s="78"/>
      <c r="X64" s="76"/>
      <c r="Y64" s="77"/>
      <c r="Z64" s="77"/>
      <c r="AA64" s="77"/>
      <c r="AB64" s="77"/>
      <c r="AC64" s="78"/>
      <c r="AD64" s="76"/>
      <c r="AE64" s="77"/>
      <c r="AF64" s="77"/>
      <c r="AG64" s="77"/>
      <c r="AH64" s="77"/>
      <c r="AI64" s="78"/>
      <c r="AJ64" s="76"/>
      <c r="AK64" s="77"/>
      <c r="AL64" s="77"/>
      <c r="AM64" s="77"/>
      <c r="AN64" s="77"/>
      <c r="AO64" s="78"/>
      <c r="AP64" s="76"/>
      <c r="AQ64" s="77"/>
      <c r="AR64" s="77"/>
      <c r="AS64" s="77"/>
      <c r="AT64" s="77"/>
      <c r="AU64" s="86"/>
    </row>
    <row r="65" spans="2:47" ht="9" customHeight="1" x14ac:dyDescent="0.25">
      <c r="F65" s="95" t="str">
        <f>IF('Develop Lineup'!$D$2="Sitting Out 3",'Develop Lineup'!$B$2,(IF('Develop Lineup'!$D$3="Sitting Out 3",'Develop Lineup'!$B$3,(IF('Develop Lineup'!$D$4="Sitting Out 3",'Develop Lineup'!$B$4,(IF('Develop Lineup'!$D$5="Sitting Out 3",'Develop Lineup'!$B$5,(IF('Develop Lineup'!$D$6="Sitting Out 3",'Develop Lineup'!$B$6,(IF('Develop Lineup'!$D$7="Sitting Out 3",'Develop Lineup'!$B$7,(IF('Develop Lineup'!$D$8="Sitting Out 3",'Develop Lineup'!$B$8,(IF('Develop Lineup'!$D$9="Sitting Out 3",'Develop Lineup'!$B$9,(IF('Develop Lineup'!$D$10="Sitting Out 3",'Develop Lineup'!$B$10,(IF('Develop Lineup'!$D$12="Sitting Out 3",'Develop Lineup'!$B$12,(IF('Develop Lineup'!$D$13="Sitting Out 3",'Develop Lineup'!$B$13,(IF('Develop Lineup'!$D$14="Sitting Out 3",'Develop Lineup'!$B$14,(IF('Develop Lineup'!$D$15="Sitting Out 3",'Develop Lineup'!$B$15,"-")))))))))))))))))))))))))</f>
        <v>-</v>
      </c>
      <c r="G65" s="68"/>
      <c r="H65" s="68"/>
      <c r="I65" s="68"/>
      <c r="J65" s="68"/>
      <c r="K65" s="69"/>
      <c r="L65" s="67" t="str">
        <f>IF('Develop Lineup'!$E$2="Sitting Out 3",'Develop Lineup'!$B$2,(IF('Develop Lineup'!$E$3="Sitting Out 3",'Develop Lineup'!$B$3,(IF('Develop Lineup'!$E$4="Sitting Out 3",'Develop Lineup'!$B$4,(IF('Develop Lineup'!$E$5="Sitting Out 3",'Develop Lineup'!$B$5,(IF('Develop Lineup'!$E$6="Sitting Out 3",'Develop Lineup'!$B$6,(IF('Develop Lineup'!$E$7="Sitting Out 3",'Develop Lineup'!$B$7,(IF('Develop Lineup'!$E$8="Sitting Out 3",'Develop Lineup'!$B$8,(IF('Develop Lineup'!$E$9="Sitting Out 3",'Develop Lineup'!$B$9,(IF('Develop Lineup'!$E$10="Sitting Out 3",'Develop Lineup'!$B$10,(IF('Develop Lineup'!$E$11="Sitting Out 3",'Develop Lineup'!$B$11,(IF('Develop Lineup'!$E$12="Sitting Out 3",'Develop Lineup'!$B$12,(IF('Develop Lineup'!$E$13="Sitting Out 3",'Develop Lineup'!$B$13,(IF('Develop Lineup'!$E$14="Sitting Out 3",'Develop Lineup'!$B$14,(IF('Develop Lineup'!$E$15="Sitting Out 3",'Develop Lineup'!$B$15,"-")))))))))))))))))))))))))))</f>
        <v>-</v>
      </c>
      <c r="M65" s="68"/>
      <c r="N65" s="68"/>
      <c r="O65" s="68"/>
      <c r="P65" s="68"/>
      <c r="Q65" s="69"/>
      <c r="R65" s="67" t="str">
        <f>IF('Develop Lineup'!$F$2="Sitting Out 3",'Develop Lineup'!$B$2,(IF('Develop Lineup'!$F$3="Sitting Out 3",'Develop Lineup'!$B$3,(IF('Develop Lineup'!$F$4="Sitting Out 3",'Develop Lineup'!$B$4,(IF('Develop Lineup'!$F$5="Sitting Out 3",'Develop Lineup'!$B$5,(IF('Develop Lineup'!$F$6="Sitting Out 3",'Develop Lineup'!$B$6,(IF('Develop Lineup'!$F$7="Sitting Out 3",'Develop Lineup'!$B$7,(IF('Develop Lineup'!$F$8="Sitting Out 3",'Develop Lineup'!$B$8,(IF('Develop Lineup'!$F$9="Sitting Out 3",'Develop Lineup'!$B$9,(IF('Develop Lineup'!$F$10="Sitting Out 3",'Develop Lineup'!$B$10,(IF('Develop Lineup'!$F$12="Sitting Out 3",'Develop Lineup'!$B$12,(IF('Develop Lineup'!$F$13="Sitting Out 3",'Develop Lineup'!$B$13,(IF('Develop Lineup'!$F$14="Sitting Out 3",'Develop Lineup'!$B$14,(IF('Develop Lineup'!$F$15="Sitting Out 3",'Develop Lineup'!$B$15,"-")))))))))))))))))))))))))</f>
        <v>-</v>
      </c>
      <c r="S65" s="68"/>
      <c r="T65" s="68"/>
      <c r="U65" s="68"/>
      <c r="V65" s="68"/>
      <c r="W65" s="69"/>
      <c r="X65" s="67" t="str">
        <f>IF('Develop Lineup'!$G$2="Sitting Out 3",'Develop Lineup'!$B$2,(IF('Develop Lineup'!$G$3="Sitting Out 3",'Develop Lineup'!$B$3,(IF('Develop Lineup'!$G$4="Sitting Out 3",'Develop Lineup'!$B$4,(IF('Develop Lineup'!$G$5="Sitting Out 3",'Develop Lineup'!$B$5,(IF('Develop Lineup'!$G$6="Sitting Out 3",'Develop Lineup'!$B$6,(IF('Develop Lineup'!$G$7="Sitting Out 3",'Develop Lineup'!$B$7,(IF('Develop Lineup'!$G$8="Sitting Out 3",'Develop Lineup'!$B$8,(IF('Develop Lineup'!$G$9="Sitting Out 3",'Develop Lineup'!$B$9,(IF('Develop Lineup'!$G$10="Sitting Out 3",'Develop Lineup'!$B$10,(IF('Develop Lineup'!$G$12="Sitting Out 3",'Develop Lineup'!$B$12,(IF('Develop Lineup'!$G$13="Sitting Out 3",'Develop Lineup'!$B$13,(IF('Develop Lineup'!$G$14="Sitting Out 3",'Develop Lineup'!$B$14,(IF('Develop Lineup'!$G$15="Sitting Out 3",'Develop Lineup'!$B$15,"-")))))))))))))))))))))))))</f>
        <v>-</v>
      </c>
      <c r="Y65" s="68"/>
      <c r="Z65" s="68"/>
      <c r="AA65" s="68"/>
      <c r="AB65" s="68"/>
      <c r="AC65" s="69"/>
      <c r="AD65" s="67" t="str">
        <f>IF('Develop Lineup'!$H$2="Sitting Out 3",'Develop Lineup'!$B$2,(IF('Develop Lineup'!$H$3="Sitting Out 3",'Develop Lineup'!$B$3,(IF('Develop Lineup'!$H$4="Sitting Out 3",'Develop Lineup'!$B$4,(IF('Develop Lineup'!$H$5="Sitting Out 3",'Develop Lineup'!$B$5,(IF('Develop Lineup'!$H$6="Sitting Out 3",'Develop Lineup'!$B$6,(IF('Develop Lineup'!$H$7="Sitting Out 3",'Develop Lineup'!$B$7,(IF('Develop Lineup'!$H$8="Sitting Out 3",'Develop Lineup'!$B$8,(IF('Develop Lineup'!$H$9="Sitting Out 3",'Develop Lineup'!$B$9,(IF('Develop Lineup'!$H$10="Sitting Out 3",'Develop Lineup'!$B$10,(IF('Develop Lineup'!$H$12="Sitting Out 3",'Develop Lineup'!$B$12,(IF('Develop Lineup'!$H$13="Sitting Out 3",'Develop Lineup'!$B$13,(IF('Develop Lineup'!$H$14="Sitting Out 3",'Develop Lineup'!$B$14,(IF('Develop Lineup'!$H$15="Sitting Out 3",'Develop Lineup'!$B$15,"-")))))))))))))))))))))))))</f>
        <v>-</v>
      </c>
      <c r="AE65" s="68"/>
      <c r="AF65" s="68"/>
      <c r="AG65" s="68"/>
      <c r="AH65" s="68"/>
      <c r="AI65" s="69"/>
      <c r="AJ65" s="67" t="str">
        <f>IF('Develop Lineup'!$I$2="Sitting Out 3",'Develop Lineup'!$B$2,(IF('Develop Lineup'!$I$3="Sitting Out 3",'Develop Lineup'!$B$3,(IF('Develop Lineup'!$I$4="Sitting Out 3",'Develop Lineup'!$B$4,(IF('Develop Lineup'!$I$5="Sitting Out 3",'Develop Lineup'!$B$5,(IF('Develop Lineup'!$I$6="Sitting Out 3",'Develop Lineup'!$B$6,(IF('Develop Lineup'!$I$7="Sitting Out 3",'Develop Lineup'!$B$7,(IF('Develop Lineup'!$I$8="Sitting Out 3",'Develop Lineup'!$B$8,(IF('Develop Lineup'!$I$9="Sitting Out 3",'Develop Lineup'!$B$9,(IF('Develop Lineup'!$I$10="Sitting Out 3",'Develop Lineup'!$B$10,(IF('Develop Lineup'!$I$12="Sitting Out 3",'Develop Lineup'!$B$12,(IF('Develop Lineup'!$I$13="Sitting Out 3",'Develop Lineup'!$B$13,(IF('Develop Lineup'!$I$14="Sitting Out 3",'Develop Lineup'!$B$14,(IF('Develop Lineup'!$I$15="Sitting Out 3",'Develop Lineup'!$B$15,"-")))))))))))))))))))))))))</f>
        <v>-</v>
      </c>
      <c r="AK65" s="68"/>
      <c r="AL65" s="68"/>
      <c r="AM65" s="68"/>
      <c r="AN65" s="68"/>
      <c r="AO65" s="69"/>
      <c r="AP65" s="67" t="str">
        <f>IF('Develop Lineup'!$J$2="Sitting Out 3",'Develop Lineup'!$B$2,(IF('Develop Lineup'!$J$3="Sitting Out 3",'Develop Lineup'!$B$3,(IF('Develop Lineup'!$J$4="Sitting Out 3",'Develop Lineup'!$B$4,(IF('Develop Lineup'!$J$5="Sitting Out 3",'Develop Lineup'!$B$5,(IF('Develop Lineup'!$J$6="Sitting Out 3",'Develop Lineup'!$B$6,(IF('Develop Lineup'!$J$7="Sitting Out 3",'Develop Lineup'!$B$7,(IF('Develop Lineup'!$J$8="Sitting Out 3",'Develop Lineup'!$B$8,(IF('Develop Lineup'!$J$9="Sitting Out 3",'Develop Lineup'!$B$9,(IF('Develop Lineup'!$J$10="Sitting Out 3",'Develop Lineup'!$B$10,(IF('Develop Lineup'!$J$12="Sitting Out 3",'Develop Lineup'!$B$12,(IF('Develop Lineup'!$J$13="Sitting Out 3",'Develop Lineup'!$B$13,(IF('Develop Lineup'!$J$14="Sitting Out 3",'Develop Lineup'!$B$14,(IF('Develop Lineup'!$J$15="Sitting Out 3",'Develop Lineup'!$B$15,"-")))))))))))))))))))))))))</f>
        <v>-</v>
      </c>
      <c r="AQ65" s="68"/>
      <c r="AR65" s="68"/>
      <c r="AS65" s="68"/>
      <c r="AT65" s="68"/>
      <c r="AU65" s="87"/>
    </row>
    <row r="66" spans="2:47" ht="9" customHeight="1" thickBot="1" x14ac:dyDescent="0.3">
      <c r="F66" s="96"/>
      <c r="G66" s="71"/>
      <c r="H66" s="71"/>
      <c r="I66" s="71"/>
      <c r="J66" s="71"/>
      <c r="K66" s="72"/>
      <c r="L66" s="70"/>
      <c r="M66" s="71"/>
      <c r="N66" s="71"/>
      <c r="O66" s="71"/>
      <c r="P66" s="71"/>
      <c r="Q66" s="72"/>
      <c r="R66" s="70"/>
      <c r="S66" s="71"/>
      <c r="T66" s="71"/>
      <c r="U66" s="71"/>
      <c r="V66" s="71"/>
      <c r="W66" s="72"/>
      <c r="X66" s="70"/>
      <c r="Y66" s="71"/>
      <c r="Z66" s="71"/>
      <c r="AA66" s="71"/>
      <c r="AB66" s="71"/>
      <c r="AC66" s="72"/>
      <c r="AD66" s="70"/>
      <c r="AE66" s="71"/>
      <c r="AF66" s="71"/>
      <c r="AG66" s="71"/>
      <c r="AH66" s="71"/>
      <c r="AI66" s="72"/>
      <c r="AJ66" s="70"/>
      <c r="AK66" s="71"/>
      <c r="AL66" s="71"/>
      <c r="AM66" s="71"/>
      <c r="AN66" s="71"/>
      <c r="AO66" s="72"/>
      <c r="AP66" s="70"/>
      <c r="AQ66" s="71"/>
      <c r="AR66" s="71"/>
      <c r="AS66" s="71"/>
      <c r="AT66" s="71"/>
      <c r="AU66" s="88"/>
    </row>
    <row r="67" spans="2:47" ht="9" customHeight="1" x14ac:dyDescent="0.25">
      <c r="B67" s="2"/>
    </row>
  </sheetData>
  <sheetProtection selectLockedCells="1"/>
  <mergeCells count="154">
    <mergeCell ref="A49:A50"/>
    <mergeCell ref="A57:A58"/>
    <mergeCell ref="B57:C58"/>
    <mergeCell ref="D57:D58"/>
    <mergeCell ref="A53:A54"/>
    <mergeCell ref="A55:A56"/>
    <mergeCell ref="A41:A42"/>
    <mergeCell ref="A43:A44"/>
    <mergeCell ref="A45:A46"/>
    <mergeCell ref="A47:A48"/>
    <mergeCell ref="W9:AB9"/>
    <mergeCell ref="V7:AB8"/>
    <mergeCell ref="D45:D46"/>
    <mergeCell ref="D47:D48"/>
    <mergeCell ref="D49:D50"/>
    <mergeCell ref="D51:D52"/>
    <mergeCell ref="D53:D54"/>
    <mergeCell ref="D55:D56"/>
    <mergeCell ref="B53:C54"/>
    <mergeCell ref="B55:C56"/>
    <mergeCell ref="W49:AB49"/>
    <mergeCell ref="V28:AB29"/>
    <mergeCell ref="W30:AB30"/>
    <mergeCell ref="W31:AB31"/>
    <mergeCell ref="W32:AB32"/>
    <mergeCell ref="W33:AB33"/>
    <mergeCell ref="W12:AB12"/>
    <mergeCell ref="B47:C48"/>
    <mergeCell ref="W11:AB11"/>
    <mergeCell ref="W10:AB10"/>
    <mergeCell ref="W13:AB13"/>
    <mergeCell ref="P26:U26"/>
    <mergeCell ref="V41:AB42"/>
    <mergeCell ref="W43:AB43"/>
    <mergeCell ref="A33:A34"/>
    <mergeCell ref="B5:C6"/>
    <mergeCell ref="B7:C8"/>
    <mergeCell ref="B51:C52"/>
    <mergeCell ref="D29:D32"/>
    <mergeCell ref="D33:D34"/>
    <mergeCell ref="D35:D36"/>
    <mergeCell ref="D37:D38"/>
    <mergeCell ref="D39:D40"/>
    <mergeCell ref="D41:D42"/>
    <mergeCell ref="D43:D44"/>
    <mergeCell ref="A29:C32"/>
    <mergeCell ref="B33:C34"/>
    <mergeCell ref="B35:C36"/>
    <mergeCell ref="B37:C38"/>
    <mergeCell ref="A51:A52"/>
    <mergeCell ref="A35:A36"/>
    <mergeCell ref="A37:A38"/>
    <mergeCell ref="A39:A40"/>
    <mergeCell ref="B49:C50"/>
    <mergeCell ref="B39:C40"/>
    <mergeCell ref="B41:C42"/>
    <mergeCell ref="B43:C44"/>
    <mergeCell ref="B45:C46"/>
    <mergeCell ref="W44:AB44"/>
    <mergeCell ref="W45:AB45"/>
    <mergeCell ref="W46:AB46"/>
    <mergeCell ref="P25:U25"/>
    <mergeCell ref="W47:AB47"/>
    <mergeCell ref="W48:AB48"/>
    <mergeCell ref="AN16:AS16"/>
    <mergeCell ref="AM14:AS15"/>
    <mergeCell ref="E14:K15"/>
    <mergeCell ref="F16:K16"/>
    <mergeCell ref="P20:U20"/>
    <mergeCell ref="P21:U21"/>
    <mergeCell ref="P22:U22"/>
    <mergeCell ref="P23:U23"/>
    <mergeCell ref="P24:U24"/>
    <mergeCell ref="F17:K17"/>
    <mergeCell ref="F18:K18"/>
    <mergeCell ref="F19:K19"/>
    <mergeCell ref="F20:K20"/>
    <mergeCell ref="F21:K21"/>
    <mergeCell ref="F22:K22"/>
    <mergeCell ref="W15:AB15"/>
    <mergeCell ref="W14:AB14"/>
    <mergeCell ref="AN20:AS20"/>
    <mergeCell ref="AN21:AS21"/>
    <mergeCell ref="AN22:AS22"/>
    <mergeCell ref="O18:U19"/>
    <mergeCell ref="AJ28:AP29"/>
    <mergeCell ref="AK30:AP30"/>
    <mergeCell ref="AC18:AI19"/>
    <mergeCell ref="AD20:AI20"/>
    <mergeCell ref="AD21:AI21"/>
    <mergeCell ref="AD22:AI22"/>
    <mergeCell ref="AD23:AI23"/>
    <mergeCell ref="AD24:AI24"/>
    <mergeCell ref="AD25:AI25"/>
    <mergeCell ref="AD26:AI26"/>
    <mergeCell ref="F54:AU56"/>
    <mergeCell ref="W34:AB34"/>
    <mergeCell ref="W35:AB35"/>
    <mergeCell ref="W36:AB36"/>
    <mergeCell ref="D7:G8"/>
    <mergeCell ref="D5:G6"/>
    <mergeCell ref="F1:AV3"/>
    <mergeCell ref="AK31:AP31"/>
    <mergeCell ref="AK32:AP32"/>
    <mergeCell ref="AK33:AP33"/>
    <mergeCell ref="AK34:AP34"/>
    <mergeCell ref="AK35:AP35"/>
    <mergeCell ref="AK36:AP36"/>
    <mergeCell ref="H28:N29"/>
    <mergeCell ref="I30:N30"/>
    <mergeCell ref="I31:N31"/>
    <mergeCell ref="I32:N32"/>
    <mergeCell ref="I33:N33"/>
    <mergeCell ref="I34:N34"/>
    <mergeCell ref="I35:N35"/>
    <mergeCell ref="I36:N36"/>
    <mergeCell ref="AN17:AS17"/>
    <mergeCell ref="AN18:AS18"/>
    <mergeCell ref="AN19:AS19"/>
    <mergeCell ref="F57:K58"/>
    <mergeCell ref="L57:Q58"/>
    <mergeCell ref="R57:W58"/>
    <mergeCell ref="X57:AC58"/>
    <mergeCell ref="AD57:AI58"/>
    <mergeCell ref="F59:K60"/>
    <mergeCell ref="F61:K62"/>
    <mergeCell ref="F63:K64"/>
    <mergeCell ref="F65:K66"/>
    <mergeCell ref="L59:Q60"/>
    <mergeCell ref="L61:Q62"/>
    <mergeCell ref="L63:Q64"/>
    <mergeCell ref="L65:Q66"/>
    <mergeCell ref="R59:W60"/>
    <mergeCell ref="R61:W62"/>
    <mergeCell ref="R63:W64"/>
    <mergeCell ref="R65:W66"/>
    <mergeCell ref="X59:AC60"/>
    <mergeCell ref="X61:AC62"/>
    <mergeCell ref="X63:AC64"/>
    <mergeCell ref="X65:AC66"/>
    <mergeCell ref="AD59:AI60"/>
    <mergeCell ref="AD61:AI62"/>
    <mergeCell ref="AD63:AI64"/>
    <mergeCell ref="AD65:AI66"/>
    <mergeCell ref="AJ59:AO60"/>
    <mergeCell ref="AJ61:AO62"/>
    <mergeCell ref="AJ63:AO64"/>
    <mergeCell ref="AJ65:AO66"/>
    <mergeCell ref="AP57:AU58"/>
    <mergeCell ref="AP59:AU60"/>
    <mergeCell ref="AP61:AU62"/>
    <mergeCell ref="AP63:AU64"/>
    <mergeCell ref="AP65:AU66"/>
    <mergeCell ref="AJ57:AO58"/>
  </mergeCells>
  <pageMargins left="0.1" right="0.1" top="0.5" bottom="0.5" header="0" footer="0"/>
  <pageSetup scale="97" orientation="portrait" r:id="rId1"/>
  <colBreaks count="2" manualBreakCount="2">
    <brk id="48" max="72" man="1"/>
    <brk id="53"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Develop Lineup</vt:lpstr>
      <vt:lpstr>Lineup Sheet</vt:lpstr>
      <vt:lpstr>Positions</vt:lpstr>
      <vt:lpstr>'Develop Lineup'!Print_Area</vt:lpstr>
      <vt:lpstr>'Lineup Sheet'!Print_Area</vt:lpstr>
    </vt:vector>
  </TitlesOfParts>
  <Company>Exelon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Siuda</dc:creator>
  <cp:lastModifiedBy>Derek Siuda</cp:lastModifiedBy>
  <cp:lastPrinted>2016-02-17T21:20:50Z</cp:lastPrinted>
  <dcterms:created xsi:type="dcterms:W3CDTF">2013-10-18T13:18:06Z</dcterms:created>
  <dcterms:modified xsi:type="dcterms:W3CDTF">2016-02-17T21:25:31Z</dcterms:modified>
</cp:coreProperties>
</file>